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2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WoldLab\papers\2017-ENCODE-enhancer\2017-08-28-Figs\"/>
    </mc:Choice>
  </mc:AlternateContent>
  <bookViews>
    <workbookView xWindow="-360" yWindow="1425" windowWidth="27075" windowHeight="23475" tabRatio="500"/>
  </bookViews>
  <sheets>
    <sheet name="C2C12 MC" sheetId="1" r:id="rId1"/>
    <sheet name="K562 DNAse" sheetId="2" r:id="rId2"/>
    <sheet name="HepG2" sheetId="3" r:id="rId3"/>
    <sheet name="G1E Cons" sheetId="4" r:id="rId4"/>
    <sheet name="G1E Numbers" sheetId="5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4" i="1" l="1"/>
  <c r="M22" i="1" l="1"/>
  <c r="U21" i="1"/>
  <c r="M34" i="1"/>
  <c r="N34" i="1"/>
  <c r="N33" i="1"/>
  <c r="N32" i="1"/>
  <c r="E18" i="2"/>
  <c r="E17" i="2"/>
  <c r="E18" i="3"/>
  <c r="E17" i="3"/>
  <c r="C18" i="2"/>
  <c r="H16" i="2" s="1"/>
  <c r="H18" i="2"/>
  <c r="C17" i="2"/>
  <c r="H17" i="2" s="1"/>
  <c r="C18" i="3"/>
  <c r="H18" i="3"/>
  <c r="C17" i="3"/>
  <c r="H15" i="3" s="1"/>
  <c r="H17" i="3"/>
  <c r="H16" i="3"/>
  <c r="H7" i="5"/>
  <c r="H8" i="5"/>
  <c r="H14" i="5"/>
  <c r="K5" i="5" s="1"/>
  <c r="K7" i="5" s="1"/>
  <c r="H15" i="5"/>
  <c r="H16" i="5"/>
  <c r="H17" i="5"/>
  <c r="D8" i="5"/>
  <c r="D15" i="5" s="1"/>
  <c r="D17" i="5" s="1"/>
  <c r="D7" i="5"/>
  <c r="D14" i="5"/>
  <c r="D16" i="5"/>
  <c r="K6" i="5"/>
  <c r="K4" i="5"/>
  <c r="K8" i="5"/>
  <c r="F8" i="5"/>
  <c r="F7" i="5"/>
  <c r="C8" i="3"/>
  <c r="H6" i="3" s="1"/>
  <c r="H8" i="3"/>
  <c r="C7" i="3"/>
  <c r="H5" i="3" s="1"/>
  <c r="H7" i="3"/>
  <c r="H6" i="2"/>
  <c r="H5" i="2"/>
  <c r="H7" i="2"/>
  <c r="L6" i="2"/>
  <c r="L8" i="2"/>
  <c r="J6" i="2"/>
  <c r="J8" i="2" s="1"/>
  <c r="L5" i="2"/>
  <c r="L7" i="2" s="1"/>
  <c r="J5" i="2"/>
  <c r="J7" i="2"/>
  <c r="F8" i="4"/>
  <c r="D8" i="4"/>
  <c r="F7" i="4"/>
  <c r="D7" i="4"/>
  <c r="C7" i="2"/>
  <c r="K5" i="1"/>
  <c r="M5" i="1"/>
  <c r="K6" i="1"/>
  <c r="K8" i="1" s="1"/>
  <c r="M6" i="1"/>
  <c r="M8" i="1" s="1"/>
  <c r="K7" i="1"/>
  <c r="M7" i="1"/>
  <c r="E15" i="1"/>
  <c r="E17" i="1"/>
  <c r="D8" i="1"/>
  <c r="D15" i="1"/>
  <c r="I6" i="1" s="1"/>
  <c r="D17" i="1"/>
  <c r="I8" i="1" s="1"/>
  <c r="E14" i="1"/>
  <c r="E16" i="1" s="1"/>
  <c r="D7" i="1"/>
  <c r="D14" i="1"/>
  <c r="D16" i="1"/>
  <c r="I7" i="1" s="1"/>
  <c r="C8" i="1"/>
  <c r="C15" i="1"/>
  <c r="C7" i="1"/>
  <c r="C14" i="1"/>
  <c r="E8" i="1"/>
  <c r="E7" i="1"/>
  <c r="I5" i="1"/>
  <c r="H15" i="2" l="1"/>
</calcChain>
</file>

<file path=xl/sharedStrings.xml><?xml version="1.0" encoding="utf-8"?>
<sst xmlns="http://schemas.openxmlformats.org/spreadsheetml/2006/main" count="231" uniqueCount="29">
  <si>
    <t>observations</t>
  </si>
  <si>
    <t>extrapolation</t>
  </si>
  <si>
    <t>C2C12 MC</t>
  </si>
  <si>
    <t>DNAse</t>
  </si>
  <si>
    <t>+</t>
  </si>
  <si>
    <t>NEG</t>
  </si>
  <si>
    <t>TF</t>
  </si>
  <si>
    <t>-</t>
  </si>
  <si>
    <t>DNAse + H3K27ac + TF</t>
  </si>
  <si>
    <t>H3K27ac</t>
  </si>
  <si>
    <t>Total</t>
  </si>
  <si>
    <t>Active</t>
  </si>
  <si>
    <t>Inactive</t>
  </si>
  <si>
    <t>n/a</t>
  </si>
  <si>
    <t>Enh</t>
  </si>
  <si>
    <t>CNT</t>
  </si>
  <si>
    <t>G1E conservation</t>
  </si>
  <si>
    <t>G1E TF binding</t>
  </si>
  <si>
    <t>TF BASED</t>
  </si>
  <si>
    <t>SOM BASED</t>
  </si>
  <si>
    <t>N</t>
  </si>
  <si>
    <t>K562</t>
  </si>
  <si>
    <t>Hep</t>
  </si>
  <si>
    <t>G1E Cons</t>
  </si>
  <si>
    <t>G1E TF</t>
  </si>
  <si>
    <t>XXX</t>
  </si>
  <si>
    <t>K562TF</t>
  </si>
  <si>
    <t>CONTROL</t>
  </si>
  <si>
    <t>C2TF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</si>
</sst>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2"/>
      <color theme="10"/>
      <name val="Arial"/>
      <family val="2"/>
    </font>
    <font>
      <u/>
      <sz val="12"/>
      <color theme="11"/>
      <name val="Arial"/>
      <family val="2"/>
    </font>
    <font>
      <b/>
      <sz val="9"/>
      <color theme="0"/>
      <name val="Calibri"/>
      <family val="2"/>
      <scheme val="minor"/>
    </font>
    <font>
      <b/>
      <sz val="9"/>
      <color rgb="FF000000"/>
      <name val="Calibri"/>
    </font>
    <font>
      <sz val="13"/>
      <color rgb="FF222222"/>
      <name val="Arial"/>
      <family val="2"/>
    </font>
    <font>
      <b/>
      <sz val="11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707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B4CEED"/>
        <bgColor rgb="FF000000"/>
      </patternFill>
    </fill>
    <fill>
      <patternFill patternType="solid">
        <fgColor rgb="FF538DD5"/>
        <bgColor rgb="FF000000"/>
      </patternFill>
    </fill>
    <fill>
      <patternFill patternType="solid">
        <fgColor rgb="FFFF8A8A"/>
        <bgColor rgb="FF000000"/>
      </patternFill>
    </fill>
    <fill>
      <patternFill patternType="solid">
        <fgColor rgb="FFFFECEC"/>
        <bgColor rgb="FF000000"/>
      </patternFill>
    </fill>
    <fill>
      <patternFill patternType="solid">
        <fgColor rgb="FFA3C2E9"/>
        <bgColor rgb="FF000000"/>
      </patternFill>
    </fill>
    <fill>
      <patternFill patternType="solid">
        <fgColor rgb="FF6196D9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75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2" fontId="9" fillId="0" borderId="5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2" fontId="10" fillId="4" borderId="5" xfId="0" applyNumberFormat="1" applyFont="1" applyFill="1" applyBorder="1" applyAlignment="1">
      <alignment horizontal="center"/>
    </xf>
    <xf numFmtId="2" fontId="10" fillId="5" borderId="5" xfId="0" applyNumberFormat="1" applyFont="1" applyFill="1" applyBorder="1" applyAlignment="1">
      <alignment horizontal="center"/>
    </xf>
    <xf numFmtId="2" fontId="10" fillId="8" borderId="5" xfId="0" applyNumberFormat="1" applyFont="1" applyFill="1" applyBorder="1" applyAlignment="1">
      <alignment horizontal="center"/>
    </xf>
    <xf numFmtId="2" fontId="10" fillId="9" borderId="5" xfId="0" applyNumberFormat="1" applyFont="1" applyFill="1" applyBorder="1" applyAlignment="1">
      <alignment horizontal="center"/>
    </xf>
    <xf numFmtId="0" fontId="11" fillId="0" borderId="0" xfId="0" applyFont="1"/>
    <xf numFmtId="2" fontId="5" fillId="0" borderId="7" xfId="0" applyNumberFormat="1" applyFont="1" applyFill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10" fillId="3" borderId="7" xfId="0" applyNumberFormat="1" applyFont="1" applyFill="1" applyBorder="1" applyAlignment="1">
      <alignment horizontal="center"/>
    </xf>
    <xf numFmtId="2" fontId="10" fillId="2" borderId="7" xfId="0" applyNumberFormat="1" applyFont="1" applyFill="1" applyBorder="1" applyAlignment="1">
      <alignment horizontal="center"/>
    </xf>
    <xf numFmtId="2" fontId="10" fillId="7" borderId="7" xfId="0" applyNumberFormat="1" applyFont="1" applyFill="1" applyBorder="1" applyAlignment="1">
      <alignment horizontal="center"/>
    </xf>
    <xf numFmtId="2" fontId="10" fillId="6" borderId="7" xfId="0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textRotation="90" wrapText="1"/>
    </xf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textRotation="90"/>
    </xf>
    <xf numFmtId="0" fontId="3" fillId="0" borderId="3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4" xfId="0" applyFont="1" applyBorder="1" applyAlignment="1">
      <alignment horizontal="center"/>
    </xf>
  </cellXfs>
  <cellStyles count="17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Normal" xfId="0" builtinId="0"/>
  </cellStyles>
  <dxfs count="0"/>
  <tableStyles count="0" defaultTableStyle="TableStyleMedium9" defaultPivotStyle="PivotStyleMedium4"/>
  <colors>
    <mruColors>
      <color rgb="FFD5272C"/>
      <color rgb="FFE92B30"/>
      <color rgb="FFDF2B31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pattFill prst="pct75">
              <a:fgClr>
                <a:srgbClr val="FF0000"/>
              </a:fgClr>
              <a:bgClr>
                <a:prstClr val="white"/>
              </a:bgClr>
            </a:pattFill>
            <a:ln w="12700" cmpd="sng">
              <a:solidFill>
                <a:srgbClr val="000000"/>
              </a:solidFill>
            </a:ln>
            <a:effectLst/>
          </c:spPr>
          <c:dPt>
            <c:idx val="1"/>
            <c:bubble3D val="0"/>
            <c:spPr>
              <a:solidFill>
                <a:srgbClr val="C0C0C0"/>
              </a:solidFill>
              <a:ln w="12700" cmpd="sng">
                <a:solidFill>
                  <a:srgbClr val="000000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chemeClr val="bg1"/>
                    </a:solidFill>
                    <a:latin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'C2C12 MC'!$H$7:$H$8</c:f>
              <c:strCache>
                <c:ptCount val="2"/>
                <c:pt idx="0">
                  <c:v>Enh</c:v>
                </c:pt>
                <c:pt idx="1">
                  <c:v>Inactive</c:v>
                </c:pt>
              </c:strCache>
            </c:strRef>
          </c:cat>
          <c:val>
            <c:numRef>
              <c:f>'C2C12 MC'!$I$5:$I$6</c:f>
              <c:numCache>
                <c:formatCode>0.00</c:formatCode>
                <c:ptCount val="2"/>
                <c:pt idx="0">
                  <c:v>7243.2056737588646</c:v>
                </c:pt>
                <c:pt idx="1">
                  <c:v>7882.3120567375881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</c:spPr>
  <c:printSettings>
    <c:headerFooter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dPt>
            <c:idx val="0"/>
            <c:bubble3D val="0"/>
            <c:spPr>
              <a:solidFill>
                <a:srgbClr val="D5272C"/>
              </a:solidFill>
              <a:ln w="6350" cmpd="sng">
                <a:solidFill>
                  <a:schemeClr val="tx1"/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7F7F7F"/>
              </a:solidFill>
              <a:ln>
                <a:solidFill>
                  <a:schemeClr val="tx1"/>
                </a:solidFill>
              </a:ln>
              <a:effectLst/>
            </c:spPr>
          </c:dPt>
          <c:cat>
            <c:strRef>
              <c:f>'C2C12 MC'!$H$10:$H$11</c:f>
              <c:strCache>
                <c:ptCount val="2"/>
                <c:pt idx="0">
                  <c:v>Active</c:v>
                </c:pt>
                <c:pt idx="1">
                  <c:v>Inactive</c:v>
                </c:pt>
              </c:strCache>
            </c:strRef>
          </c:cat>
          <c:val>
            <c:numRef>
              <c:f>'C2C12 MC'!$M$20:$M$21</c:f>
              <c:numCache>
                <c:formatCode>#,##0</c:formatCode>
                <c:ptCount val="2"/>
                <c:pt idx="0">
                  <c:v>3716</c:v>
                </c:pt>
                <c:pt idx="1">
                  <c:v>3789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  <a:effectLst/>
  </c:spPr>
  <c:printSettings>
    <c:headerFooter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dPt>
            <c:idx val="0"/>
            <c:bubble3D val="0"/>
            <c:spPr>
              <a:solidFill>
                <a:srgbClr val="D5272C"/>
              </a:solidFill>
              <a:ln w="6350" cmpd="sng">
                <a:solidFill>
                  <a:schemeClr val="tx1"/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7F7F7F"/>
              </a:solidFill>
              <a:ln>
                <a:solidFill>
                  <a:schemeClr val="tx1"/>
                </a:solidFill>
              </a:ln>
              <a:effectLst/>
            </c:spPr>
          </c:dPt>
          <c:cat>
            <c:strRef>
              <c:f>'C2C12 MC'!$H$10:$H$11</c:f>
              <c:strCache>
                <c:ptCount val="2"/>
                <c:pt idx="0">
                  <c:v>Active</c:v>
                </c:pt>
                <c:pt idx="1">
                  <c:v>Inactive</c:v>
                </c:pt>
              </c:strCache>
            </c:strRef>
          </c:cat>
          <c:val>
            <c:numRef>
              <c:f>'C2C12 MC'!$O$18:$O$19</c:f>
              <c:numCache>
                <c:formatCode>General</c:formatCode>
                <c:ptCount val="2"/>
                <c:pt idx="0">
                  <c:v>14139</c:v>
                </c:pt>
                <c:pt idx="1">
                  <c:v>12460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  <a:effectLst/>
  </c:spPr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dPt>
            <c:idx val="0"/>
            <c:bubble3D val="0"/>
            <c:spPr>
              <a:solidFill>
                <a:srgbClr val="D5272C"/>
              </a:solidFill>
              <a:ln w="6350" cmpd="sng">
                <a:solidFill>
                  <a:schemeClr val="tx1"/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7F7F7F"/>
              </a:solidFill>
              <a:ln>
                <a:solidFill>
                  <a:schemeClr val="tx1"/>
                </a:solidFill>
              </a:ln>
              <a:effectLst/>
            </c:spPr>
          </c:dPt>
          <c:cat>
            <c:strRef>
              <c:f>'C2C12 MC'!$H$10:$H$11</c:f>
              <c:strCache>
                <c:ptCount val="2"/>
                <c:pt idx="0">
                  <c:v>Active</c:v>
                </c:pt>
                <c:pt idx="1">
                  <c:v>Inactive</c:v>
                </c:pt>
              </c:strCache>
            </c:strRef>
          </c:cat>
          <c:val>
            <c:numRef>
              <c:f>'C2C12 MC'!$R$20:$R$21</c:f>
              <c:numCache>
                <c:formatCode>General</c:formatCode>
                <c:ptCount val="2"/>
                <c:pt idx="0">
                  <c:v>13463</c:v>
                </c:pt>
                <c:pt idx="1">
                  <c:v>10472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  <a:effectLst/>
  </c:spPr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dPt>
            <c:idx val="0"/>
            <c:bubble3D val="0"/>
            <c:spPr>
              <a:solidFill>
                <a:srgbClr val="D5272C"/>
              </a:solidFill>
              <a:ln w="6350" cmpd="sng">
                <a:solidFill>
                  <a:schemeClr val="tx1"/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7F7F7F"/>
              </a:solidFill>
              <a:ln>
                <a:solidFill>
                  <a:schemeClr val="tx1"/>
                </a:solidFill>
              </a:ln>
              <a:effectLst/>
            </c:spPr>
          </c:dPt>
          <c:cat>
            <c:strRef>
              <c:f>'C2C12 MC'!$H$10:$H$11</c:f>
              <c:strCache>
                <c:ptCount val="2"/>
                <c:pt idx="0">
                  <c:v>Active</c:v>
                </c:pt>
                <c:pt idx="1">
                  <c:v>Inactive</c:v>
                </c:pt>
              </c:strCache>
            </c:strRef>
          </c:cat>
          <c:val>
            <c:numRef>
              <c:f>'C2C12 MC'!$U$20:$U$21</c:f>
              <c:numCache>
                <c:formatCode>General</c:formatCode>
                <c:ptCount val="2"/>
                <c:pt idx="0">
                  <c:v>5253</c:v>
                </c:pt>
                <c:pt idx="1">
                  <c:v>6167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  <a:effectLst/>
  </c:spPr>
  <c:printSettings>
    <c:headerFooter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'K562 DNAse'!$A$7</c:f>
              <c:strCache>
                <c:ptCount val="1"/>
                <c:pt idx="0">
                  <c:v>Enh</c:v>
                </c:pt>
              </c:strCache>
            </c:strRef>
          </c:tx>
          <c:spPr>
            <a:pattFill prst="pct75">
              <a:fgClr>
                <a:srgbClr val="FF0000"/>
              </a:fgClr>
              <a:bgClr>
                <a:prstClr val="white"/>
              </a:bgClr>
            </a:pattFill>
          </c:spPr>
          <c:invertIfNegative val="0"/>
          <c:val>
            <c:numRef>
              <c:f>'K562 DNAse'!$B$7:$E$7</c:f>
              <c:numCache>
                <c:formatCode>0.00</c:formatCode>
                <c:ptCount val="4"/>
                <c:pt idx="0">
                  <c:v>0</c:v>
                </c:pt>
                <c:pt idx="1">
                  <c:v>0.53333333333333333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'K562 DNAse'!$A$8</c:f>
              <c:strCache>
                <c:ptCount val="1"/>
                <c:pt idx="0">
                  <c:v>Inactive</c:v>
                </c:pt>
              </c:strCache>
            </c:strRef>
          </c:tx>
          <c:spPr>
            <a:pattFill prst="pct75">
              <a:fgClr>
                <a:schemeClr val="bg1">
                  <a:lumMod val="75000"/>
                </a:schemeClr>
              </a:fgClr>
              <a:bgClr>
                <a:prstClr val="white"/>
              </a:bgClr>
            </a:pattFill>
            <a:effectLst/>
          </c:spPr>
          <c:invertIfNegative val="0"/>
          <c:val>
            <c:numRef>
              <c:f>'K562 DNAse'!$B$8:$E$8</c:f>
              <c:numCache>
                <c:formatCode>0.00</c:formatCode>
                <c:ptCount val="4"/>
                <c:pt idx="0">
                  <c:v>1</c:v>
                </c:pt>
                <c:pt idx="1">
                  <c:v>0.47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"/>
        <c:overlap val="100"/>
        <c:axId val="383377984"/>
        <c:axId val="383378768"/>
      </c:barChart>
      <c:catAx>
        <c:axId val="383377984"/>
        <c:scaling>
          <c:orientation val="minMax"/>
        </c:scaling>
        <c:delete val="1"/>
        <c:axPos val="b"/>
        <c:majorTickMark val="out"/>
        <c:minorTickMark val="none"/>
        <c:tickLblPos val="nextTo"/>
        <c:crossAx val="383378768"/>
        <c:crosses val="autoZero"/>
        <c:auto val="1"/>
        <c:lblAlgn val="ctr"/>
        <c:lblOffset val="100"/>
        <c:noMultiLvlLbl val="0"/>
      </c:catAx>
      <c:valAx>
        <c:axId val="38337876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383377984"/>
        <c:crosses val="autoZero"/>
        <c:crossBetween val="between"/>
      </c:valAx>
      <c:spPr>
        <a:pattFill prst="pct75">
          <a:fgClr>
            <a:schemeClr val="bg1"/>
          </a:fgClr>
          <a:bgClr>
            <a:prstClr val="white"/>
          </a:bgClr>
        </a:pattFill>
      </c:spPr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 w="12700" cmpd="sng">
              <a:solidFill>
                <a:schemeClr val="tx1"/>
              </a:solidFill>
            </a:ln>
          </c:spPr>
          <c:dPt>
            <c:idx val="0"/>
            <c:bubble3D val="0"/>
            <c:spPr>
              <a:pattFill prst="pct75">
                <a:fgClr>
                  <a:srgbClr val="FF0000"/>
                </a:fgClr>
                <a:bgClr>
                  <a:prstClr val="white"/>
                </a:bgClr>
              </a:pattFill>
              <a:ln w="12700" cmpd="sng"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pattFill prst="pct75">
                <a:fgClr>
                  <a:schemeClr val="bg1">
                    <a:lumMod val="75000"/>
                  </a:schemeClr>
                </a:fgClr>
                <a:bgClr>
                  <a:prstClr val="white"/>
                </a:bgClr>
              </a:pattFill>
              <a:ln w="12700" cmpd="sng">
                <a:solidFill>
                  <a:schemeClr val="tx1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  <a:latin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'K562 DNAse'!$A$7:$A$8</c:f>
              <c:strCache>
                <c:ptCount val="2"/>
                <c:pt idx="0">
                  <c:v>Enh</c:v>
                </c:pt>
                <c:pt idx="1">
                  <c:v>Inactive</c:v>
                </c:pt>
              </c:strCache>
            </c:strRef>
          </c:cat>
          <c:val>
            <c:numRef>
              <c:f>'K562 DNAse'!$C$7:$C$8</c:f>
              <c:numCache>
                <c:formatCode>0.00</c:formatCode>
                <c:ptCount val="2"/>
                <c:pt idx="0">
                  <c:v>0.53333333333333333</c:v>
                </c:pt>
                <c:pt idx="1">
                  <c:v>0.47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effectLst/>
  </c:sp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D5272C"/>
            </a:solidFill>
            <a:ln w="6350" cmpd="sng">
              <a:solidFill>
                <a:srgbClr val="000000"/>
              </a:solidFill>
            </a:ln>
            <a:effectLst/>
          </c:spPr>
          <c:invertIfNegative val="0"/>
          <c:val>
            <c:numRef>
              <c:f>'C2C12 MC'!$I$33:$J$33</c:f>
              <c:numCache>
                <c:formatCode>General</c:formatCode>
                <c:ptCount val="2"/>
                <c:pt idx="0" formatCode="0.00">
                  <c:v>0</c:v>
                </c:pt>
                <c:pt idx="1">
                  <c:v>0.48226950354609927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  <a:ln w="9525" cmpd="sng">
              <a:solidFill>
                <a:schemeClr val="tx1"/>
              </a:solidFill>
            </a:ln>
            <a:effectLst/>
          </c:spPr>
          <c:invertIfNegative val="0"/>
          <c:val>
            <c:numRef>
              <c:f>'C2C12 MC'!$I$34:$J$34</c:f>
              <c:numCache>
                <c:formatCode>General</c:formatCode>
                <c:ptCount val="2"/>
                <c:pt idx="0" formatCode="0.00">
                  <c:v>1</c:v>
                </c:pt>
                <c:pt idx="1">
                  <c:v>0.51773049645390068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"/>
        <c:overlap val="100"/>
        <c:axId val="336031600"/>
        <c:axId val="336028072"/>
      </c:barChart>
      <c:catAx>
        <c:axId val="336031600"/>
        <c:scaling>
          <c:orientation val="minMax"/>
        </c:scaling>
        <c:delete val="1"/>
        <c:axPos val="b"/>
        <c:majorTickMark val="out"/>
        <c:minorTickMark val="none"/>
        <c:tickLblPos val="nextTo"/>
        <c:crossAx val="336028072"/>
        <c:crosses val="autoZero"/>
        <c:auto val="1"/>
        <c:lblAlgn val="ctr"/>
        <c:lblOffset val="100"/>
        <c:noMultiLvlLbl val="0"/>
      </c:catAx>
      <c:valAx>
        <c:axId val="336028072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38100">
            <a:solidFill>
              <a:schemeClr val="tx1"/>
            </a:solidFill>
          </a:ln>
        </c:spPr>
        <c:txPr>
          <a:bodyPr/>
          <a:lstStyle/>
          <a:p>
            <a:pPr>
              <a:defRPr sz="1400" b="1" i="0">
                <a:latin typeface="Arial"/>
              </a:defRPr>
            </a:pPr>
            <a:endParaRPr lang="en-US"/>
          </a:p>
        </c:txPr>
        <c:crossAx val="336031600"/>
        <c:crosses val="autoZero"/>
        <c:crossBetween val="between"/>
        <c:majorUnit val="0.25"/>
      </c:valAx>
    </c:plotArea>
    <c:plotVisOnly val="1"/>
    <c:dispBlanksAs val="gap"/>
    <c:showDLblsOverMax val="0"/>
  </c:chart>
  <c:spPr>
    <a:noFill/>
    <a:ln>
      <a:noFill/>
    </a:ln>
    <a:effectLst/>
  </c:spPr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D5272C"/>
            </a:solidFill>
            <a:ln>
              <a:solidFill>
                <a:srgbClr val="000000"/>
              </a:solidFill>
            </a:ln>
            <a:effectLst/>
          </c:spPr>
          <c:invertIfNegative val="0"/>
          <c:val>
            <c:numRef>
              <c:f>'C2C12 MC'!$K$33:$L$33</c:f>
              <c:numCache>
                <c:formatCode>0.00</c:formatCode>
                <c:ptCount val="2"/>
                <c:pt idx="0">
                  <c:v>6.25E-2</c:v>
                </c:pt>
                <c:pt idx="1">
                  <c:v>0.5</c:v>
                </c:pt>
              </c:numCache>
            </c:numRef>
          </c:val>
        </c:ser>
        <c:ser>
          <c:idx val="1"/>
          <c:order val="1"/>
          <c:spPr>
            <a:solidFill>
              <a:srgbClr val="7F7F7F"/>
            </a:solidFill>
            <a:ln w="6350" cmpd="sng">
              <a:solidFill>
                <a:srgbClr val="000000"/>
              </a:solidFill>
            </a:ln>
            <a:effectLst/>
          </c:spPr>
          <c:invertIfNegative val="0"/>
          <c:val>
            <c:numRef>
              <c:f>'C2C12 MC'!$K$34:$L$34</c:f>
              <c:numCache>
                <c:formatCode>0.00</c:formatCode>
                <c:ptCount val="2"/>
                <c:pt idx="0">
                  <c:v>0.9375</c:v>
                </c:pt>
                <c:pt idx="1">
                  <c:v>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"/>
        <c:overlap val="100"/>
        <c:axId val="334941912"/>
        <c:axId val="334942696"/>
      </c:barChart>
      <c:catAx>
        <c:axId val="334941912"/>
        <c:scaling>
          <c:orientation val="minMax"/>
        </c:scaling>
        <c:delete val="1"/>
        <c:axPos val="b"/>
        <c:majorTickMark val="out"/>
        <c:minorTickMark val="none"/>
        <c:tickLblPos val="nextTo"/>
        <c:crossAx val="334942696"/>
        <c:crosses val="autoZero"/>
        <c:auto val="1"/>
        <c:lblAlgn val="ctr"/>
        <c:lblOffset val="100"/>
        <c:noMultiLvlLbl val="0"/>
      </c:catAx>
      <c:valAx>
        <c:axId val="334942696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38100">
            <a:solidFill>
              <a:schemeClr val="tx1"/>
            </a:solidFill>
          </a:ln>
        </c:spPr>
        <c:txPr>
          <a:bodyPr/>
          <a:lstStyle/>
          <a:p>
            <a:pPr>
              <a:defRPr sz="1400" b="1" i="0">
                <a:latin typeface="Arial"/>
              </a:defRPr>
            </a:pPr>
            <a:endParaRPr lang="en-US"/>
          </a:p>
        </c:txPr>
        <c:crossAx val="334941912"/>
        <c:crosses val="autoZero"/>
        <c:crossBetween val="between"/>
        <c:majorUnit val="0.25"/>
      </c:valAx>
    </c:plotArea>
    <c:plotVisOnly val="1"/>
    <c:dispBlanksAs val="gap"/>
    <c:showDLblsOverMax val="0"/>
  </c:chart>
  <c:spPr>
    <a:noFill/>
    <a:ln>
      <a:noFill/>
    </a:ln>
    <a:effectLst/>
  </c:spPr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D5272C"/>
            </a:solidFill>
            <a:ln>
              <a:solidFill>
                <a:srgbClr val="000000"/>
              </a:solidFill>
            </a:ln>
            <a:effectLst/>
          </c:spPr>
          <c:invertIfNegative val="0"/>
          <c:val>
            <c:numRef>
              <c:f>'C2C12 MC'!$M$33:$N$33</c:f>
              <c:numCache>
                <c:formatCode>0.00</c:formatCode>
                <c:ptCount val="2"/>
                <c:pt idx="0">
                  <c:v>2.5999999999999999E-2</c:v>
                </c:pt>
                <c:pt idx="1">
                  <c:v>0.49514563106796117</c:v>
                </c:pt>
              </c:numCache>
            </c:numRef>
          </c:val>
        </c:ser>
        <c:ser>
          <c:idx val="1"/>
          <c:order val="1"/>
          <c:spPr>
            <a:solidFill>
              <a:srgbClr val="7F7F7F"/>
            </a:solidFill>
            <a:ln w="6350" cmpd="sng">
              <a:solidFill>
                <a:srgbClr val="000000"/>
              </a:solidFill>
            </a:ln>
            <a:effectLst/>
          </c:spPr>
          <c:invertIfNegative val="0"/>
          <c:val>
            <c:numRef>
              <c:f>'C2C12 MC'!$M$34:$N$34</c:f>
              <c:numCache>
                <c:formatCode>0.00</c:formatCode>
                <c:ptCount val="2"/>
                <c:pt idx="0">
                  <c:v>0.97399999999999998</c:v>
                </c:pt>
                <c:pt idx="1">
                  <c:v>0.50485436893203883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"/>
        <c:overlap val="100"/>
        <c:axId val="334942304"/>
        <c:axId val="334936816"/>
      </c:barChart>
      <c:catAx>
        <c:axId val="334942304"/>
        <c:scaling>
          <c:orientation val="minMax"/>
        </c:scaling>
        <c:delete val="1"/>
        <c:axPos val="b"/>
        <c:majorTickMark val="out"/>
        <c:minorTickMark val="none"/>
        <c:tickLblPos val="nextTo"/>
        <c:crossAx val="334936816"/>
        <c:crosses val="autoZero"/>
        <c:auto val="1"/>
        <c:lblAlgn val="ctr"/>
        <c:lblOffset val="100"/>
        <c:noMultiLvlLbl val="0"/>
      </c:catAx>
      <c:valAx>
        <c:axId val="334936816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38100">
            <a:solidFill>
              <a:schemeClr val="tx1"/>
            </a:solidFill>
          </a:ln>
        </c:spPr>
        <c:txPr>
          <a:bodyPr/>
          <a:lstStyle/>
          <a:p>
            <a:pPr>
              <a:defRPr sz="1400" b="1" i="0">
                <a:latin typeface="Arial"/>
              </a:defRPr>
            </a:pPr>
            <a:endParaRPr lang="en-US"/>
          </a:p>
        </c:txPr>
        <c:crossAx val="334942304"/>
        <c:crosses val="autoZero"/>
        <c:crossBetween val="between"/>
        <c:majorUnit val="0.25"/>
      </c:valAx>
    </c:plotArea>
    <c:plotVisOnly val="1"/>
    <c:dispBlanksAs val="gap"/>
    <c:showDLblsOverMax val="0"/>
  </c:chart>
  <c:spPr>
    <a:noFill/>
    <a:ln>
      <a:noFill/>
    </a:ln>
    <a:effectLst/>
  </c:spPr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D5272C"/>
            </a:solidFill>
            <a:ln>
              <a:solidFill>
                <a:srgbClr val="000000"/>
              </a:solidFill>
            </a:ln>
            <a:effectLst/>
          </c:spPr>
          <c:invertIfNegative val="0"/>
          <c:val>
            <c:numRef>
              <c:f>'C2C12 MC'!$O$33:$P$33</c:f>
              <c:numCache>
                <c:formatCode>General</c:formatCode>
                <c:ptCount val="2"/>
                <c:pt idx="0" formatCode="0.00">
                  <c:v>0</c:v>
                </c:pt>
                <c:pt idx="1">
                  <c:v>0.53333333333333333</c:v>
                </c:pt>
              </c:numCache>
            </c:numRef>
          </c:val>
        </c:ser>
        <c:ser>
          <c:idx val="1"/>
          <c:order val="1"/>
          <c:spPr>
            <a:solidFill>
              <a:srgbClr val="7F7F7F"/>
            </a:solidFill>
            <a:ln w="6350" cmpd="sng">
              <a:solidFill>
                <a:srgbClr val="000000"/>
              </a:solidFill>
            </a:ln>
            <a:effectLst/>
          </c:spPr>
          <c:invertIfNegative val="0"/>
          <c:val>
            <c:numRef>
              <c:f>'C2C12 MC'!$O$34:$P$34</c:f>
              <c:numCache>
                <c:formatCode>General</c:formatCode>
                <c:ptCount val="2"/>
                <c:pt idx="0" formatCode="0.00">
                  <c:v>1</c:v>
                </c:pt>
                <c:pt idx="1">
                  <c:v>0.47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"/>
        <c:overlap val="100"/>
        <c:axId val="334937992"/>
        <c:axId val="334938384"/>
      </c:barChart>
      <c:catAx>
        <c:axId val="334937992"/>
        <c:scaling>
          <c:orientation val="minMax"/>
        </c:scaling>
        <c:delete val="1"/>
        <c:axPos val="b"/>
        <c:majorTickMark val="out"/>
        <c:minorTickMark val="none"/>
        <c:tickLblPos val="nextTo"/>
        <c:crossAx val="334938384"/>
        <c:crosses val="autoZero"/>
        <c:auto val="1"/>
        <c:lblAlgn val="ctr"/>
        <c:lblOffset val="100"/>
        <c:noMultiLvlLbl val="0"/>
      </c:catAx>
      <c:valAx>
        <c:axId val="334938384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38100">
            <a:solidFill>
              <a:schemeClr val="tx1"/>
            </a:solidFill>
          </a:ln>
        </c:spPr>
        <c:txPr>
          <a:bodyPr/>
          <a:lstStyle/>
          <a:p>
            <a:pPr>
              <a:defRPr sz="1400" b="1" i="0">
                <a:latin typeface="Arial"/>
              </a:defRPr>
            </a:pPr>
            <a:endParaRPr lang="en-US"/>
          </a:p>
        </c:txPr>
        <c:crossAx val="334937992"/>
        <c:crosses val="autoZero"/>
        <c:crossBetween val="between"/>
        <c:majorUnit val="0.25"/>
      </c:valAx>
    </c:plotArea>
    <c:plotVisOnly val="1"/>
    <c:dispBlanksAs val="gap"/>
    <c:showDLblsOverMax val="0"/>
  </c:chart>
  <c:spPr>
    <a:noFill/>
    <a:ln>
      <a:noFill/>
    </a:ln>
    <a:effectLst/>
  </c:spPr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D5272C"/>
            </a:solidFill>
            <a:ln>
              <a:solidFill>
                <a:srgbClr val="000000"/>
              </a:solidFill>
            </a:ln>
            <a:effectLst/>
          </c:spPr>
          <c:invertIfNegative val="0"/>
          <c:val>
            <c:numRef>
              <c:f>'C2C12 MC'!$Q$33:$R$33</c:f>
              <c:numCache>
                <c:formatCode>0.00</c:formatCode>
                <c:ptCount val="2"/>
                <c:pt idx="0">
                  <c:v>0</c:v>
                </c:pt>
                <c:pt idx="1">
                  <c:v>0.56000000000000005</c:v>
                </c:pt>
              </c:numCache>
            </c:numRef>
          </c:val>
        </c:ser>
        <c:ser>
          <c:idx val="1"/>
          <c:order val="1"/>
          <c:spPr>
            <a:solidFill>
              <a:srgbClr val="7F7F7F"/>
            </a:solidFill>
            <a:ln w="6350" cmpd="sng">
              <a:solidFill>
                <a:srgbClr val="000000"/>
              </a:solidFill>
            </a:ln>
            <a:effectLst/>
          </c:spPr>
          <c:invertIfNegative val="0"/>
          <c:val>
            <c:numRef>
              <c:f>'C2C12 MC'!$Q$34:$R$34</c:f>
              <c:numCache>
                <c:formatCode>0.00</c:formatCode>
                <c:ptCount val="2"/>
                <c:pt idx="0">
                  <c:v>1</c:v>
                </c:pt>
                <c:pt idx="1">
                  <c:v>0.44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"/>
        <c:overlap val="100"/>
        <c:axId val="334940736"/>
        <c:axId val="334941128"/>
      </c:barChart>
      <c:catAx>
        <c:axId val="334940736"/>
        <c:scaling>
          <c:orientation val="minMax"/>
        </c:scaling>
        <c:delete val="1"/>
        <c:axPos val="b"/>
        <c:majorTickMark val="out"/>
        <c:minorTickMark val="none"/>
        <c:tickLblPos val="nextTo"/>
        <c:crossAx val="334941128"/>
        <c:crosses val="autoZero"/>
        <c:auto val="1"/>
        <c:lblAlgn val="ctr"/>
        <c:lblOffset val="100"/>
        <c:noMultiLvlLbl val="0"/>
      </c:catAx>
      <c:valAx>
        <c:axId val="334941128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38100">
            <a:solidFill>
              <a:schemeClr val="tx1"/>
            </a:solidFill>
          </a:ln>
        </c:spPr>
        <c:txPr>
          <a:bodyPr/>
          <a:lstStyle/>
          <a:p>
            <a:pPr>
              <a:defRPr sz="1400" b="1" i="0">
                <a:latin typeface="Arial"/>
              </a:defRPr>
            </a:pPr>
            <a:endParaRPr lang="en-US"/>
          </a:p>
        </c:txPr>
        <c:crossAx val="334940736"/>
        <c:crosses val="autoZero"/>
        <c:crossBetween val="between"/>
        <c:majorUnit val="0.25"/>
      </c:valAx>
    </c:plotArea>
    <c:plotVisOnly val="1"/>
    <c:dispBlanksAs val="gap"/>
    <c:showDLblsOverMax val="0"/>
  </c:chart>
  <c:spPr>
    <a:noFill/>
    <a:ln>
      <a:noFill/>
    </a:ln>
    <a:effectLst/>
  </c:spPr>
  <c:printSettings>
    <c:headerFooter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D5272C"/>
            </a:solidFill>
            <a:ln>
              <a:solidFill>
                <a:srgbClr val="000000"/>
              </a:solidFill>
            </a:ln>
            <a:effectLst/>
          </c:spPr>
          <c:invertIfNegative val="0"/>
          <c:val>
            <c:numRef>
              <c:f>'C2C12 MC'!$S$33:$T$33</c:f>
              <c:numCache>
                <c:formatCode>0.00</c:formatCode>
                <c:ptCount val="2"/>
                <c:pt idx="0">
                  <c:v>0.08</c:v>
                </c:pt>
                <c:pt idx="1">
                  <c:v>0.46</c:v>
                </c:pt>
              </c:numCache>
            </c:numRef>
          </c:val>
        </c:ser>
        <c:ser>
          <c:idx val="1"/>
          <c:order val="1"/>
          <c:spPr>
            <a:solidFill>
              <a:srgbClr val="7F7F7F"/>
            </a:solidFill>
            <a:ln w="6350" cmpd="sng">
              <a:solidFill>
                <a:srgbClr val="000000"/>
              </a:solidFill>
            </a:ln>
            <a:effectLst/>
          </c:spPr>
          <c:invertIfNegative val="0"/>
          <c:val>
            <c:numRef>
              <c:f>'C2C12 MC'!$S$34:$T$34</c:f>
              <c:numCache>
                <c:formatCode>0.00</c:formatCode>
                <c:ptCount val="2"/>
                <c:pt idx="0">
                  <c:v>0.92</c:v>
                </c:pt>
                <c:pt idx="1">
                  <c:v>0.54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"/>
        <c:overlap val="100"/>
        <c:axId val="333214304"/>
        <c:axId val="333212344"/>
      </c:barChart>
      <c:catAx>
        <c:axId val="333214304"/>
        <c:scaling>
          <c:orientation val="minMax"/>
        </c:scaling>
        <c:delete val="1"/>
        <c:axPos val="b"/>
        <c:majorTickMark val="out"/>
        <c:minorTickMark val="none"/>
        <c:tickLblPos val="nextTo"/>
        <c:crossAx val="333212344"/>
        <c:crosses val="autoZero"/>
        <c:auto val="1"/>
        <c:lblAlgn val="ctr"/>
        <c:lblOffset val="100"/>
        <c:noMultiLvlLbl val="0"/>
      </c:catAx>
      <c:valAx>
        <c:axId val="333212344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38100">
            <a:solidFill>
              <a:schemeClr val="tx1"/>
            </a:solidFill>
          </a:ln>
        </c:spPr>
        <c:txPr>
          <a:bodyPr/>
          <a:lstStyle/>
          <a:p>
            <a:pPr>
              <a:defRPr sz="1400" b="1" i="0">
                <a:latin typeface="Arial"/>
              </a:defRPr>
            </a:pPr>
            <a:endParaRPr lang="en-US"/>
          </a:p>
        </c:txPr>
        <c:crossAx val="333214304"/>
        <c:crosses val="autoZero"/>
        <c:crossBetween val="between"/>
        <c:majorUnit val="0.25"/>
      </c:valAx>
    </c:plotArea>
    <c:plotVisOnly val="1"/>
    <c:dispBlanksAs val="gap"/>
    <c:showDLblsOverMax val="0"/>
  </c:chart>
  <c:spPr>
    <a:noFill/>
    <a:ln>
      <a:noFill/>
    </a:ln>
    <a:effectLst/>
  </c:spPr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bg1">
                <a:lumMod val="75000"/>
              </a:schemeClr>
            </a:solidFill>
            <a:ln w="9525" cmpd="sng">
              <a:solidFill>
                <a:schemeClr val="tx1"/>
              </a:solidFill>
            </a:ln>
            <a:effectLst/>
          </c:spPr>
          <c:dPt>
            <c:idx val="0"/>
            <c:bubble3D val="0"/>
            <c:spPr>
              <a:solidFill>
                <a:srgbClr val="D5272C"/>
              </a:solidFill>
              <a:ln w="9525" cmpd="sng">
                <a:solidFill>
                  <a:schemeClr val="tx1"/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7F7F7F"/>
              </a:solidFill>
              <a:ln w="9525" cmpd="sng">
                <a:solidFill>
                  <a:schemeClr val="tx1"/>
                </a:solidFill>
              </a:ln>
              <a:effectLst/>
            </c:spPr>
          </c:dPt>
          <c:cat>
            <c:strRef>
              <c:f>'C2C12 MC'!$H$10:$H$11</c:f>
              <c:strCache>
                <c:ptCount val="2"/>
                <c:pt idx="0">
                  <c:v>Active</c:v>
                </c:pt>
                <c:pt idx="1">
                  <c:v>Inactive</c:v>
                </c:pt>
              </c:strCache>
            </c:strRef>
          </c:cat>
          <c:val>
            <c:numRef>
              <c:f>'C2C12 MC'!$I$10:$I$11</c:f>
              <c:numCache>
                <c:formatCode>General</c:formatCode>
                <c:ptCount val="2"/>
                <c:pt idx="0">
                  <c:v>7243</c:v>
                </c:pt>
                <c:pt idx="1">
                  <c:v>7882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  <a:effectLst/>
  </c:spPr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dPt>
            <c:idx val="0"/>
            <c:bubble3D val="0"/>
            <c:spPr>
              <a:solidFill>
                <a:srgbClr val="D5272C"/>
              </a:solidFill>
              <a:ln w="6350" cmpd="sng">
                <a:solidFill>
                  <a:schemeClr val="tx1"/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7F7F7F"/>
              </a:solidFill>
              <a:ln>
                <a:solidFill>
                  <a:schemeClr val="tx1"/>
                </a:solidFill>
              </a:ln>
              <a:effectLst/>
            </c:spPr>
          </c:dPt>
          <c:cat>
            <c:strRef>
              <c:f>'C2C12 MC'!$H$10:$H$11</c:f>
              <c:strCache>
                <c:ptCount val="2"/>
                <c:pt idx="0">
                  <c:v>Active</c:v>
                </c:pt>
                <c:pt idx="1">
                  <c:v>Inactive</c:v>
                </c:pt>
              </c:strCache>
            </c:strRef>
          </c:cat>
          <c:val>
            <c:numRef>
              <c:f>'C2C12 MC'!$K$18:$K$19</c:f>
              <c:numCache>
                <c:formatCode>General</c:formatCode>
                <c:ptCount val="2"/>
                <c:pt idx="0">
                  <c:v>13255</c:v>
                </c:pt>
                <c:pt idx="1">
                  <c:v>13255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  <a:effectLst/>
  </c:sp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28</xdr:row>
      <xdr:rowOff>12700</xdr:rowOff>
    </xdr:from>
    <xdr:to>
      <xdr:col>5</xdr:col>
      <xdr:colOff>660400</xdr:colOff>
      <xdr:row>42</xdr:row>
      <xdr:rowOff>152400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876300</xdr:colOff>
      <xdr:row>34</xdr:row>
      <xdr:rowOff>25400</xdr:rowOff>
    </xdr:from>
    <xdr:to>
      <xdr:col>10</xdr:col>
      <xdr:colOff>12700</xdr:colOff>
      <xdr:row>50</xdr:row>
      <xdr:rowOff>190499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12700</xdr:colOff>
      <xdr:row>34</xdr:row>
      <xdr:rowOff>38100</xdr:rowOff>
    </xdr:from>
    <xdr:to>
      <xdr:col>12</xdr:col>
      <xdr:colOff>101600</xdr:colOff>
      <xdr:row>51</xdr:row>
      <xdr:rowOff>12700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25400</xdr:colOff>
      <xdr:row>34</xdr:row>
      <xdr:rowOff>38100</xdr:rowOff>
    </xdr:from>
    <xdr:to>
      <xdr:col>14</xdr:col>
      <xdr:colOff>114300</xdr:colOff>
      <xdr:row>51</xdr:row>
      <xdr:rowOff>12700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25400</xdr:colOff>
      <xdr:row>34</xdr:row>
      <xdr:rowOff>38100</xdr:rowOff>
    </xdr:from>
    <xdr:to>
      <xdr:col>16</xdr:col>
      <xdr:colOff>114300</xdr:colOff>
      <xdr:row>51</xdr:row>
      <xdr:rowOff>12700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38100</xdr:colOff>
      <xdr:row>34</xdr:row>
      <xdr:rowOff>25400</xdr:rowOff>
    </xdr:from>
    <xdr:to>
      <xdr:col>18</xdr:col>
      <xdr:colOff>127000</xdr:colOff>
      <xdr:row>51</xdr:row>
      <xdr:rowOff>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203200</xdr:colOff>
      <xdr:row>34</xdr:row>
      <xdr:rowOff>88900</xdr:rowOff>
    </xdr:from>
    <xdr:to>
      <xdr:col>20</xdr:col>
      <xdr:colOff>292100</xdr:colOff>
      <xdr:row>51</xdr:row>
      <xdr:rowOff>63500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52</xdr:row>
      <xdr:rowOff>0</xdr:rowOff>
    </xdr:from>
    <xdr:to>
      <xdr:col>10</xdr:col>
      <xdr:colOff>10862</xdr:colOff>
      <xdr:row>69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914400</xdr:colOff>
      <xdr:row>64</xdr:row>
      <xdr:rowOff>0</xdr:rowOff>
    </xdr:from>
    <xdr:to>
      <xdr:col>12</xdr:col>
      <xdr:colOff>925262</xdr:colOff>
      <xdr:row>81</xdr:row>
      <xdr:rowOff>0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0</xdr:colOff>
      <xdr:row>52</xdr:row>
      <xdr:rowOff>0</xdr:rowOff>
    </xdr:from>
    <xdr:to>
      <xdr:col>15</xdr:col>
      <xdr:colOff>10862</xdr:colOff>
      <xdr:row>69</xdr:row>
      <xdr:rowOff>0</xdr:rowOff>
    </xdr:to>
    <xdr:graphicFrame macro="">
      <xdr:nvGraphicFramePr>
        <xdr:cNvPr id="2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469900</xdr:colOff>
      <xdr:row>64</xdr:row>
      <xdr:rowOff>0</xdr:rowOff>
    </xdr:from>
    <xdr:to>
      <xdr:col>17</xdr:col>
      <xdr:colOff>480762</xdr:colOff>
      <xdr:row>81</xdr:row>
      <xdr:rowOff>0</xdr:rowOff>
    </xdr:to>
    <xdr:graphicFrame macro="">
      <xdr:nvGraphicFramePr>
        <xdr:cNvPr id="2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0</xdr:colOff>
      <xdr:row>51</xdr:row>
      <xdr:rowOff>0</xdr:rowOff>
    </xdr:from>
    <xdr:to>
      <xdr:col>19</xdr:col>
      <xdr:colOff>10862</xdr:colOff>
      <xdr:row>68</xdr:row>
      <xdr:rowOff>0</xdr:rowOff>
    </xdr:to>
    <xdr:graphicFrame macro="">
      <xdr:nvGraphicFramePr>
        <xdr:cNvPr id="27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941638</xdr:colOff>
      <xdr:row>64</xdr:row>
      <xdr:rowOff>88900</xdr:rowOff>
    </xdr:from>
    <xdr:to>
      <xdr:col>22</xdr:col>
      <xdr:colOff>0</xdr:colOff>
      <xdr:row>81</xdr:row>
      <xdr:rowOff>88900</xdr:rowOff>
    </xdr:to>
    <xdr:graphicFrame macro="">
      <xdr:nvGraphicFramePr>
        <xdr:cNvPr id="28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292100</xdr:colOff>
      <xdr:row>15</xdr:row>
      <xdr:rowOff>25400</xdr:rowOff>
    </xdr:from>
    <xdr:to>
      <xdr:col>13</xdr:col>
      <xdr:colOff>101600</xdr:colOff>
      <xdr:row>29</xdr:row>
      <xdr:rowOff>101600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647700</xdr:colOff>
      <xdr:row>19</xdr:row>
      <xdr:rowOff>82550</xdr:rowOff>
    </xdr:from>
    <xdr:to>
      <xdr:col>7</xdr:col>
      <xdr:colOff>571500</xdr:colOff>
      <xdr:row>42</xdr:row>
      <xdr:rowOff>88900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tabSelected="1" topLeftCell="F25" workbookViewId="0">
      <selection activeCell="M33" sqref="M33:N34"/>
    </sheetView>
  </sheetViews>
  <sheetFormatPr defaultColWidth="11.5546875" defaultRowHeight="15" x14ac:dyDescent="0.2"/>
  <sheetData>
    <row r="1" spans="1:20" ht="21.75" thickBot="1" x14ac:dyDescent="0.4">
      <c r="B1" s="25" t="s">
        <v>0</v>
      </c>
      <c r="C1" s="25"/>
      <c r="D1" s="25"/>
      <c r="E1" s="25"/>
      <c r="F1" s="25"/>
      <c r="G1" s="26"/>
      <c r="H1" s="25" t="s">
        <v>1</v>
      </c>
      <c r="I1" s="25"/>
      <c r="J1" s="25"/>
      <c r="K1" s="25"/>
      <c r="L1" s="25"/>
      <c r="M1" s="25"/>
    </row>
    <row r="2" spans="1:20" ht="15" customHeight="1" x14ac:dyDescent="0.25">
      <c r="A2" s="27" t="s">
        <v>2</v>
      </c>
      <c r="B2" s="1" t="s">
        <v>3</v>
      </c>
      <c r="C2" s="2" t="s">
        <v>4</v>
      </c>
      <c r="D2" s="2" t="s">
        <v>4</v>
      </c>
      <c r="E2" s="3"/>
      <c r="F2" s="2" t="s">
        <v>5</v>
      </c>
      <c r="G2" s="26"/>
      <c r="H2" s="1" t="s">
        <v>3</v>
      </c>
      <c r="I2" s="2" t="s">
        <v>4</v>
      </c>
      <c r="J2" s="28"/>
      <c r="K2" s="32" t="s">
        <v>6</v>
      </c>
      <c r="L2" s="28"/>
      <c r="M2" s="29" t="s">
        <v>8</v>
      </c>
    </row>
    <row r="3" spans="1:20" ht="15.75" x14ac:dyDescent="0.25">
      <c r="A3" s="27"/>
      <c r="B3" s="1" t="s">
        <v>9</v>
      </c>
      <c r="C3" s="2" t="s">
        <v>7</v>
      </c>
      <c r="D3" s="2" t="s">
        <v>4</v>
      </c>
      <c r="E3" s="4"/>
      <c r="F3" s="2"/>
      <c r="G3" s="26"/>
      <c r="H3" s="1" t="s">
        <v>9</v>
      </c>
      <c r="I3" s="2" t="s">
        <v>4</v>
      </c>
      <c r="J3" s="26"/>
      <c r="K3" s="33"/>
      <c r="L3" s="31"/>
      <c r="M3" s="30"/>
    </row>
    <row r="4" spans="1:20" ht="15.75" x14ac:dyDescent="0.25">
      <c r="A4" s="27"/>
      <c r="B4" s="1" t="s">
        <v>10</v>
      </c>
      <c r="C4" s="5">
        <v>45</v>
      </c>
      <c r="D4" s="5">
        <v>141</v>
      </c>
      <c r="E4" s="5"/>
      <c r="F4" s="5">
        <v>34</v>
      </c>
      <c r="G4" s="26"/>
      <c r="H4" s="1" t="s">
        <v>10</v>
      </c>
      <c r="I4" s="6">
        <v>15019</v>
      </c>
      <c r="J4" s="26"/>
      <c r="K4" s="6">
        <v>43010</v>
      </c>
      <c r="L4" s="31"/>
      <c r="M4" s="6">
        <v>15019</v>
      </c>
    </row>
    <row r="5" spans="1:20" ht="15.75" x14ac:dyDescent="0.25">
      <c r="A5" s="27"/>
      <c r="B5" s="1" t="s">
        <v>11</v>
      </c>
      <c r="C5" s="5">
        <v>11</v>
      </c>
      <c r="D5" s="5">
        <v>68</v>
      </c>
      <c r="E5" s="5"/>
      <c r="F5" s="5">
        <v>0</v>
      </c>
      <c r="G5" s="26"/>
      <c r="H5" s="1" t="s">
        <v>11</v>
      </c>
      <c r="I5" s="24">
        <f>D14</f>
        <v>7243.2056737588646</v>
      </c>
      <c r="J5" s="26"/>
      <c r="K5" s="7" t="e">
        <f>#REF!</f>
        <v>#REF!</v>
      </c>
      <c r="L5" s="31"/>
      <c r="M5" s="7" t="e">
        <f>#REF!</f>
        <v>#REF!</v>
      </c>
    </row>
    <row r="6" spans="1:20" ht="15.75" x14ac:dyDescent="0.25">
      <c r="A6" s="27"/>
      <c r="B6" s="1" t="s">
        <v>12</v>
      </c>
      <c r="C6" s="5">
        <v>34</v>
      </c>
      <c r="D6" s="5">
        <v>74</v>
      </c>
      <c r="E6" s="5"/>
      <c r="F6" s="5">
        <v>34</v>
      </c>
      <c r="G6" s="26"/>
      <c r="H6" s="1" t="s">
        <v>12</v>
      </c>
      <c r="I6" s="24">
        <f>D15</f>
        <v>7882.3120567375881</v>
      </c>
      <c r="J6" s="26"/>
      <c r="K6" s="7" t="e">
        <f>#REF!</f>
        <v>#REF!</v>
      </c>
      <c r="L6" s="31"/>
      <c r="M6" s="7" t="e">
        <f>#REF!</f>
        <v>#REF!</v>
      </c>
    </row>
    <row r="7" spans="1:20" ht="15.75" x14ac:dyDescent="0.25">
      <c r="A7" s="27"/>
      <c r="B7" s="1" t="s">
        <v>11</v>
      </c>
      <c r="C7" s="8">
        <f>C5/C4</f>
        <v>0.24444444444444444</v>
      </c>
      <c r="D7" s="8">
        <f>D5/D4</f>
        <v>0.48226950354609927</v>
      </c>
      <c r="E7" s="8">
        <f>F5/F4</f>
        <v>0</v>
      </c>
      <c r="G7" s="26"/>
      <c r="H7" s="1" t="s">
        <v>14</v>
      </c>
      <c r="I7" s="9">
        <f>D16</f>
        <v>0.48226950354609927</v>
      </c>
      <c r="J7" s="26"/>
      <c r="K7" s="8" t="e">
        <f>K5/K4</f>
        <v>#REF!</v>
      </c>
      <c r="L7" s="31"/>
      <c r="M7" s="9" t="e">
        <f>M5/M4</f>
        <v>#REF!</v>
      </c>
    </row>
    <row r="8" spans="1:20" ht="15.75" x14ac:dyDescent="0.25">
      <c r="A8" s="27"/>
      <c r="B8" s="1" t="s">
        <v>12</v>
      </c>
      <c r="C8" s="9">
        <f>C6/C4</f>
        <v>0.75555555555555554</v>
      </c>
      <c r="D8" s="9">
        <f>D6/D4</f>
        <v>0.52482269503546097</v>
      </c>
      <c r="E8" s="9">
        <f>F6/F4</f>
        <v>1</v>
      </c>
      <c r="G8" s="26"/>
      <c r="H8" s="1" t="s">
        <v>12</v>
      </c>
      <c r="I8" s="9">
        <f>D17</f>
        <v>0.52482269503546097</v>
      </c>
      <c r="J8" s="26"/>
      <c r="K8" s="9" t="e">
        <f>K6/K4</f>
        <v>#REF!</v>
      </c>
      <c r="L8" s="31"/>
      <c r="M8" s="9" t="e">
        <f>M6/M4</f>
        <v>#REF!</v>
      </c>
    </row>
    <row r="9" spans="1:20" x14ac:dyDescent="0.2">
      <c r="A9" s="27"/>
    </row>
    <row r="10" spans="1:20" ht="21" x14ac:dyDescent="0.35">
      <c r="A10" s="27"/>
      <c r="B10" s="34" t="s">
        <v>1</v>
      </c>
      <c r="C10" s="34"/>
      <c r="D10" s="34"/>
      <c r="E10" s="34"/>
      <c r="F10" s="34"/>
      <c r="H10" s="1" t="s">
        <v>11</v>
      </c>
      <c r="I10">
        <v>7243</v>
      </c>
    </row>
    <row r="11" spans="1:20" ht="15" customHeight="1" x14ac:dyDescent="0.25">
      <c r="A11" s="27"/>
      <c r="B11" s="1" t="s">
        <v>3</v>
      </c>
      <c r="C11" s="2" t="s">
        <v>4</v>
      </c>
      <c r="D11" s="2" t="s">
        <v>4</v>
      </c>
      <c r="E11" s="2"/>
      <c r="F11" s="2" t="s">
        <v>7</v>
      </c>
      <c r="H11" s="1" t="s">
        <v>12</v>
      </c>
      <c r="I11">
        <v>7882</v>
      </c>
    </row>
    <row r="12" spans="1:20" ht="15.75" x14ac:dyDescent="0.25">
      <c r="A12" s="27"/>
      <c r="B12" s="1" t="s">
        <v>9</v>
      </c>
      <c r="C12" s="2" t="s">
        <v>7</v>
      </c>
      <c r="D12" s="2" t="s">
        <v>4</v>
      </c>
      <c r="E12" s="2" t="s">
        <v>4</v>
      </c>
      <c r="F12" s="2" t="s">
        <v>7</v>
      </c>
    </row>
    <row r="13" spans="1:20" ht="15.75" x14ac:dyDescent="0.25">
      <c r="A13" s="27"/>
      <c r="B13" s="1" t="s">
        <v>10</v>
      </c>
      <c r="C13" s="6">
        <v>35782</v>
      </c>
      <c r="D13" s="6">
        <v>15019</v>
      </c>
      <c r="E13" s="6">
        <v>5780</v>
      </c>
      <c r="F13" s="5"/>
    </row>
    <row r="14" spans="1:20" ht="15.75" x14ac:dyDescent="0.25">
      <c r="A14" s="27"/>
      <c r="B14" s="1" t="s">
        <v>11</v>
      </c>
      <c r="C14" s="6">
        <f>C7*C13</f>
        <v>8746.7111111111117</v>
      </c>
      <c r="D14" s="6">
        <f>D7*D13</f>
        <v>7243.2056737588646</v>
      </c>
      <c r="E14" s="6" t="e">
        <f>#REF!*E13</f>
        <v>#REF!</v>
      </c>
      <c r="F14" s="5" t="s">
        <v>13</v>
      </c>
    </row>
    <row r="15" spans="1:20" ht="15.75" x14ac:dyDescent="0.25">
      <c r="A15" s="27"/>
      <c r="B15" s="1" t="s">
        <v>12</v>
      </c>
      <c r="C15" s="6">
        <f>C8*C13</f>
        <v>27035.288888888888</v>
      </c>
      <c r="D15" s="6">
        <f>D8*D13</f>
        <v>7882.3120567375881</v>
      </c>
      <c r="E15" s="6" t="e">
        <f>#REF!*E13</f>
        <v>#REF!</v>
      </c>
      <c r="F15" s="5" t="s">
        <v>13</v>
      </c>
    </row>
    <row r="16" spans="1:20" ht="15.75" x14ac:dyDescent="0.25">
      <c r="A16" s="27"/>
      <c r="B16" s="1" t="s">
        <v>11</v>
      </c>
      <c r="C16" s="6" t="s">
        <v>13</v>
      </c>
      <c r="D16" s="9">
        <f>D14/D13</f>
        <v>0.48226950354609927</v>
      </c>
      <c r="E16" s="9" t="e">
        <f>E14/E13</f>
        <v>#REF!</v>
      </c>
      <c r="F16" s="5" t="s">
        <v>13</v>
      </c>
      <c r="T16">
        <v>69686.78</v>
      </c>
    </row>
    <row r="17" spans="1:22" ht="15.75" x14ac:dyDescent="0.25">
      <c r="A17" s="27"/>
      <c r="B17" s="1" t="s">
        <v>12</v>
      </c>
      <c r="C17" s="6" t="s">
        <v>13</v>
      </c>
      <c r="D17" s="9">
        <f>D15/D13</f>
        <v>0.52482269503546097</v>
      </c>
      <c r="E17" s="9" t="e">
        <f>E15/E13</f>
        <v>#REF!</v>
      </c>
      <c r="F17" s="5" t="s">
        <v>13</v>
      </c>
      <c r="K17">
        <v>26511</v>
      </c>
      <c r="O17">
        <v>26511</v>
      </c>
      <c r="T17">
        <v>81806.22</v>
      </c>
    </row>
    <row r="18" spans="1:22" ht="15.75" x14ac:dyDescent="0.25">
      <c r="H18" s="1" t="s">
        <v>25</v>
      </c>
      <c r="J18" s="1" t="s">
        <v>11</v>
      </c>
      <c r="K18">
        <v>13255</v>
      </c>
      <c r="O18">
        <v>14139</v>
      </c>
    </row>
    <row r="19" spans="1:22" ht="15.75" x14ac:dyDescent="0.25">
      <c r="H19" s="1" t="s">
        <v>25</v>
      </c>
      <c r="J19" s="1" t="s">
        <v>12</v>
      </c>
      <c r="K19">
        <v>13255</v>
      </c>
      <c r="O19">
        <v>12460</v>
      </c>
    </row>
    <row r="20" spans="1:22" ht="16.5" x14ac:dyDescent="0.25">
      <c r="M20" s="6">
        <v>3716</v>
      </c>
      <c r="R20">
        <v>13463</v>
      </c>
      <c r="T20">
        <v>69687</v>
      </c>
      <c r="U20">
        <v>5253</v>
      </c>
      <c r="V20" s="16">
        <v>151493</v>
      </c>
    </row>
    <row r="21" spans="1:22" x14ac:dyDescent="0.2">
      <c r="M21" s="6">
        <v>3789</v>
      </c>
      <c r="R21">
        <v>10472</v>
      </c>
      <c r="T21">
        <v>81806</v>
      </c>
      <c r="U21">
        <f>11420-U20</f>
        <v>6167</v>
      </c>
    </row>
    <row r="22" spans="1:22" x14ac:dyDescent="0.2">
      <c r="M22">
        <f>SUM(M19:M21)</f>
        <v>7505</v>
      </c>
    </row>
    <row r="28" spans="1:22" x14ac:dyDescent="0.2">
      <c r="I28" t="s">
        <v>28</v>
      </c>
      <c r="K28" t="s">
        <v>26</v>
      </c>
      <c r="M28" t="s">
        <v>24</v>
      </c>
      <c r="O28" t="s">
        <v>21</v>
      </c>
      <c r="Q28" t="s">
        <v>22</v>
      </c>
      <c r="S28" t="s">
        <v>23</v>
      </c>
    </row>
    <row r="30" spans="1:22" ht="15.75" x14ac:dyDescent="0.25">
      <c r="H30" s="23" t="s">
        <v>3</v>
      </c>
      <c r="I30" s="23" t="s">
        <v>27</v>
      </c>
      <c r="J30" s="23" t="s">
        <v>4</v>
      </c>
      <c r="K30" s="23" t="s">
        <v>27</v>
      </c>
      <c r="L30" s="23" t="s">
        <v>4</v>
      </c>
      <c r="M30" s="23" t="s">
        <v>27</v>
      </c>
      <c r="N30" s="23" t="s">
        <v>4</v>
      </c>
      <c r="O30" s="23" t="s">
        <v>27</v>
      </c>
      <c r="P30" s="23" t="s">
        <v>4</v>
      </c>
      <c r="Q30" s="23" t="s">
        <v>27</v>
      </c>
      <c r="R30" s="23" t="s">
        <v>4</v>
      </c>
      <c r="S30" s="23" t="s">
        <v>27</v>
      </c>
      <c r="T30" s="23" t="s">
        <v>4</v>
      </c>
    </row>
    <row r="31" spans="1:22" ht="15.75" x14ac:dyDescent="0.25">
      <c r="H31" s="23" t="s">
        <v>9</v>
      </c>
      <c r="J31" s="23" t="s">
        <v>4</v>
      </c>
      <c r="L31" s="23" t="s">
        <v>4</v>
      </c>
      <c r="N31" s="23" t="s">
        <v>4</v>
      </c>
      <c r="P31" s="23" t="s">
        <v>4</v>
      </c>
      <c r="R31" s="23" t="s">
        <v>4</v>
      </c>
      <c r="T31" s="23" t="s">
        <v>4</v>
      </c>
    </row>
    <row r="32" spans="1:22" ht="15.75" x14ac:dyDescent="0.25">
      <c r="H32" s="23" t="s">
        <v>20</v>
      </c>
      <c r="I32" s="23">
        <v>34</v>
      </c>
      <c r="J32" s="23">
        <v>141</v>
      </c>
      <c r="K32" s="23">
        <v>32</v>
      </c>
      <c r="L32" s="23">
        <v>36</v>
      </c>
      <c r="M32" s="23">
        <v>76</v>
      </c>
      <c r="N32" s="23">
        <f>51+52</f>
        <v>103</v>
      </c>
      <c r="O32" s="23">
        <v>21</v>
      </c>
      <c r="P32" s="23">
        <v>30</v>
      </c>
      <c r="Q32" s="23">
        <v>18</v>
      </c>
      <c r="R32" s="23">
        <v>32</v>
      </c>
      <c r="S32" s="23">
        <v>13</v>
      </c>
      <c r="T32" s="23">
        <v>26</v>
      </c>
    </row>
    <row r="33" spans="3:20" ht="15.75" x14ac:dyDescent="0.25">
      <c r="H33" s="1" t="s">
        <v>11</v>
      </c>
      <c r="I33" s="17">
        <v>0</v>
      </c>
      <c r="J33">
        <v>0.48226950354609927</v>
      </c>
      <c r="K33" s="18">
        <v>6.25E-2</v>
      </c>
      <c r="L33" s="18">
        <v>0.5</v>
      </c>
      <c r="M33" s="18">
        <v>2.5999999999999999E-2</v>
      </c>
      <c r="N33" s="18">
        <f>51/N32</f>
        <v>0.49514563106796117</v>
      </c>
      <c r="O33" s="17">
        <v>0</v>
      </c>
      <c r="P33">
        <v>0.53333333333333333</v>
      </c>
      <c r="Q33" s="19">
        <v>0</v>
      </c>
      <c r="R33" s="20">
        <v>0.56000000000000005</v>
      </c>
      <c r="S33" s="21">
        <v>0.08</v>
      </c>
      <c r="T33" s="22">
        <v>0.46</v>
      </c>
    </row>
    <row r="34" spans="3:20" ht="15.75" x14ac:dyDescent="0.25">
      <c r="H34" s="1" t="s">
        <v>12</v>
      </c>
      <c r="I34" s="9">
        <v>1</v>
      </c>
      <c r="J34">
        <f>1-J33</f>
        <v>0.51773049645390068</v>
      </c>
      <c r="K34" s="9">
        <v>0.9375</v>
      </c>
      <c r="L34" s="9">
        <v>0.5</v>
      </c>
      <c r="M34" s="9">
        <f>1-M33</f>
        <v>0.97399999999999998</v>
      </c>
      <c r="N34" s="9">
        <f>52/N32</f>
        <v>0.50485436893203883</v>
      </c>
      <c r="O34" s="9">
        <v>1</v>
      </c>
      <c r="P34">
        <v>0.47</v>
      </c>
      <c r="Q34" s="13">
        <v>1</v>
      </c>
      <c r="R34" s="12">
        <v>0.44</v>
      </c>
      <c r="S34" s="15">
        <v>0.92</v>
      </c>
      <c r="T34" s="14">
        <v>0.54</v>
      </c>
    </row>
    <row r="45" spans="3:20" ht="15.75" x14ac:dyDescent="0.25">
      <c r="C45" s="1" t="s">
        <v>11</v>
      </c>
    </row>
    <row r="46" spans="3:20" ht="15.75" x14ac:dyDescent="0.25">
      <c r="C46" s="1" t="s">
        <v>12</v>
      </c>
    </row>
  </sheetData>
  <mergeCells count="9">
    <mergeCell ref="B1:F1"/>
    <mergeCell ref="G1:G8"/>
    <mergeCell ref="H1:M1"/>
    <mergeCell ref="A2:A17"/>
    <mergeCell ref="J2:J8"/>
    <mergeCell ref="M2:M3"/>
    <mergeCell ref="L2:L8"/>
    <mergeCell ref="K2:K3"/>
    <mergeCell ref="B10:F10"/>
  </mergeCells>
  <conditionalFormatting sqref="D16:E16 C7 L33:N33">
    <cfRule type="colorScale" priority="32">
      <colorScale>
        <cfvo type="num" val="0"/>
        <cfvo type="num" val="1"/>
        <color theme="0"/>
        <color rgb="FFFF0000"/>
      </colorScale>
    </cfRule>
  </conditionalFormatting>
  <conditionalFormatting sqref="D17:E17 C8 L34:N34">
    <cfRule type="colorScale" priority="31">
      <colorScale>
        <cfvo type="num" val="0"/>
        <cfvo type="num" val="1"/>
        <color theme="0"/>
        <color theme="3" tint="0.39997558519241921"/>
      </colorScale>
    </cfRule>
  </conditionalFormatting>
  <conditionalFormatting sqref="I7">
    <cfRule type="colorScale" priority="29">
      <colorScale>
        <cfvo type="num" val="0"/>
        <cfvo type="num" val="1"/>
        <color theme="0"/>
        <color rgb="FFFF0000"/>
      </colorScale>
    </cfRule>
  </conditionalFormatting>
  <conditionalFormatting sqref="M8 I8 K8">
    <cfRule type="colorScale" priority="28">
      <colorScale>
        <cfvo type="num" val="0"/>
        <cfvo type="num" val="1"/>
        <color theme="0"/>
        <color theme="3" tint="0.39997558519241921"/>
      </colorScale>
    </cfRule>
  </conditionalFormatting>
  <conditionalFormatting sqref="K7 M7">
    <cfRule type="colorScale" priority="27">
      <colorScale>
        <cfvo type="num" val="0"/>
        <cfvo type="num" val="1"/>
        <color theme="0"/>
        <color rgb="FFFF0000"/>
      </colorScale>
    </cfRule>
  </conditionalFormatting>
  <conditionalFormatting sqref="D7">
    <cfRule type="colorScale" priority="26">
      <colorScale>
        <cfvo type="num" val="0"/>
        <cfvo type="num" val="1"/>
        <color theme="0"/>
        <color rgb="FFFF0000"/>
      </colorScale>
    </cfRule>
  </conditionalFormatting>
  <conditionalFormatting sqref="D8">
    <cfRule type="colorScale" priority="25">
      <colorScale>
        <cfvo type="num" val="0"/>
        <cfvo type="num" val="1"/>
        <color theme="0"/>
        <color theme="3" tint="0.39997558519241921"/>
      </colorScale>
    </cfRule>
  </conditionalFormatting>
  <conditionalFormatting sqref="E7">
    <cfRule type="colorScale" priority="22">
      <colorScale>
        <cfvo type="num" val="0"/>
        <cfvo type="num" val="1"/>
        <color theme="0"/>
        <color rgb="FFFF0000"/>
      </colorScale>
    </cfRule>
  </conditionalFormatting>
  <conditionalFormatting sqref="E8">
    <cfRule type="colorScale" priority="21">
      <colorScale>
        <cfvo type="num" val="0"/>
        <cfvo type="num" val="1"/>
        <color theme="0"/>
        <color theme="3" tint="0.39997558519241921"/>
      </colorScale>
    </cfRule>
  </conditionalFormatting>
  <conditionalFormatting sqref="I34">
    <cfRule type="colorScale" priority="13">
      <colorScale>
        <cfvo type="num" val="0"/>
        <cfvo type="num" val="1"/>
        <color theme="0"/>
        <color theme="3" tint="0.39997558519241921"/>
      </colorScale>
    </cfRule>
  </conditionalFormatting>
  <conditionalFormatting sqref="I33">
    <cfRule type="colorScale" priority="14">
      <colorScale>
        <cfvo type="num" val="0"/>
        <cfvo type="num" val="1"/>
        <color theme="0"/>
        <color rgb="FFFF0000"/>
      </colorScale>
    </cfRule>
  </conditionalFormatting>
  <conditionalFormatting sqref="O34">
    <cfRule type="colorScale" priority="11">
      <colorScale>
        <cfvo type="num" val="0"/>
        <cfvo type="num" val="1"/>
        <color theme="0"/>
        <color theme="3" tint="0.39997558519241921"/>
      </colorScale>
    </cfRule>
  </conditionalFormatting>
  <conditionalFormatting sqref="O33">
    <cfRule type="colorScale" priority="12">
      <colorScale>
        <cfvo type="num" val="0"/>
        <cfvo type="num" val="1"/>
        <color theme="0"/>
        <color rgb="FFFF0000"/>
      </colorScale>
    </cfRule>
  </conditionalFormatting>
  <conditionalFormatting sqref="K33">
    <cfRule type="colorScale" priority="2">
      <colorScale>
        <cfvo type="num" val="0"/>
        <cfvo type="num" val="1"/>
        <color theme="0"/>
        <color rgb="FFFF0000"/>
      </colorScale>
    </cfRule>
  </conditionalFormatting>
  <conditionalFormatting sqref="K34">
    <cfRule type="colorScale" priority="1">
      <colorScale>
        <cfvo type="num" val="0"/>
        <cfvo type="num" val="1"/>
        <color theme="0"/>
        <color theme="3" tint="0.39997558519241921"/>
      </colorScale>
    </cfRule>
  </conditionalFormatting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H4" sqref="H4:H6"/>
    </sheetView>
  </sheetViews>
  <sheetFormatPr defaultColWidth="11.5546875" defaultRowHeight="15" x14ac:dyDescent="0.2"/>
  <sheetData>
    <row r="1" spans="1:12" ht="21.75" thickBot="1" x14ac:dyDescent="0.4">
      <c r="G1" s="25" t="s">
        <v>1</v>
      </c>
      <c r="H1" s="25"/>
      <c r="I1" s="25"/>
      <c r="J1" s="25"/>
      <c r="K1" s="25"/>
      <c r="L1" s="25"/>
    </row>
    <row r="2" spans="1:12" ht="15.75" x14ac:dyDescent="0.25">
      <c r="A2" s="1" t="s">
        <v>3</v>
      </c>
      <c r="B2" s="2" t="s">
        <v>4</v>
      </c>
      <c r="C2" s="2" t="s">
        <v>4</v>
      </c>
      <c r="D2" s="2"/>
      <c r="E2" s="2" t="s">
        <v>5</v>
      </c>
      <c r="G2" s="1" t="s">
        <v>3</v>
      </c>
      <c r="H2" s="2" t="s">
        <v>4</v>
      </c>
      <c r="I2" s="28"/>
      <c r="J2" s="35" t="s">
        <v>6</v>
      </c>
      <c r="K2" s="28"/>
      <c r="L2" s="36" t="s">
        <v>8</v>
      </c>
    </row>
    <row r="3" spans="1:12" ht="15.75" x14ac:dyDescent="0.25">
      <c r="A3" s="1" t="s">
        <v>9</v>
      </c>
      <c r="B3" s="2" t="s">
        <v>7</v>
      </c>
      <c r="C3" s="2" t="s">
        <v>4</v>
      </c>
      <c r="D3" s="2"/>
      <c r="E3" s="2" t="s">
        <v>15</v>
      </c>
      <c r="G3" s="1" t="s">
        <v>9</v>
      </c>
      <c r="H3" s="2" t="s">
        <v>4</v>
      </c>
      <c r="I3" s="26"/>
      <c r="J3" s="35"/>
      <c r="K3" s="26"/>
      <c r="L3" s="36"/>
    </row>
    <row r="4" spans="1:12" ht="15.75" x14ac:dyDescent="0.25">
      <c r="A4" s="1" t="s">
        <v>10</v>
      </c>
      <c r="B4" s="5">
        <v>12</v>
      </c>
      <c r="C4" s="5">
        <v>30</v>
      </c>
      <c r="D4" s="5"/>
      <c r="E4" s="5">
        <v>21</v>
      </c>
      <c r="G4" s="1" t="s">
        <v>10</v>
      </c>
      <c r="H4" s="6">
        <v>26511</v>
      </c>
      <c r="I4" s="26"/>
      <c r="J4" s="6"/>
      <c r="K4" s="26"/>
      <c r="L4" s="6"/>
    </row>
    <row r="5" spans="1:12" ht="15.75" x14ac:dyDescent="0.25">
      <c r="A5" s="1" t="s">
        <v>11</v>
      </c>
      <c r="B5" s="5">
        <v>0</v>
      </c>
      <c r="C5" s="5">
        <v>16</v>
      </c>
      <c r="D5" s="5"/>
      <c r="E5" s="5">
        <v>0</v>
      </c>
      <c r="G5" s="1" t="s">
        <v>11</v>
      </c>
      <c r="H5" s="7">
        <f>H4*C7</f>
        <v>14139.199999999999</v>
      </c>
      <c r="I5" s="26"/>
      <c r="J5" s="7">
        <f>C14</f>
        <v>36</v>
      </c>
      <c r="K5" s="26"/>
      <c r="L5" s="7">
        <f>E14</f>
        <v>32</v>
      </c>
    </row>
    <row r="6" spans="1:12" ht="15.75" x14ac:dyDescent="0.25">
      <c r="A6" s="1" t="s">
        <v>12</v>
      </c>
      <c r="B6" s="5">
        <v>12</v>
      </c>
      <c r="C6" s="5">
        <v>14</v>
      </c>
      <c r="D6" s="5"/>
      <c r="E6" s="5">
        <v>21</v>
      </c>
      <c r="G6" s="1" t="s">
        <v>12</v>
      </c>
      <c r="H6" s="7">
        <f>H4*C8</f>
        <v>12460.17</v>
      </c>
      <c r="I6" s="26"/>
      <c r="J6" s="7">
        <f>C15</f>
        <v>18</v>
      </c>
      <c r="K6" s="26"/>
      <c r="L6" s="7">
        <f>E15</f>
        <v>2</v>
      </c>
    </row>
    <row r="7" spans="1:12" ht="15.75" x14ac:dyDescent="0.25">
      <c r="A7" s="1" t="s">
        <v>14</v>
      </c>
      <c r="B7" s="8">
        <v>0</v>
      </c>
      <c r="C7" s="9">
        <f>C5/C4</f>
        <v>0.53333333333333333</v>
      </c>
      <c r="D7" s="9"/>
      <c r="E7" s="9">
        <v>0</v>
      </c>
      <c r="G7" s="1" t="s">
        <v>11</v>
      </c>
      <c r="H7" s="9">
        <f>H5/H4</f>
        <v>0.53333333333333333</v>
      </c>
      <c r="I7" s="26"/>
      <c r="J7" s="8" t="e">
        <f>J5/J4</f>
        <v>#DIV/0!</v>
      </c>
      <c r="K7" s="26"/>
      <c r="L7" s="9" t="e">
        <f>L5/L4</f>
        <v>#DIV/0!</v>
      </c>
    </row>
    <row r="8" spans="1:12" ht="15.75" x14ac:dyDescent="0.25">
      <c r="A8" s="1" t="s">
        <v>12</v>
      </c>
      <c r="B8" s="9">
        <v>1</v>
      </c>
      <c r="C8" s="9">
        <v>0.47</v>
      </c>
      <c r="D8" s="9"/>
      <c r="E8" s="9">
        <v>1</v>
      </c>
      <c r="G8" s="1" t="s">
        <v>12</v>
      </c>
      <c r="H8" s="9">
        <v>0.47</v>
      </c>
      <c r="I8" s="26"/>
      <c r="J8" s="9" t="e">
        <f>J6/J4</f>
        <v>#DIV/0!</v>
      </c>
      <c r="K8" s="26"/>
      <c r="L8" s="9" t="e">
        <f>L6/L4</f>
        <v>#DIV/0!</v>
      </c>
    </row>
    <row r="11" spans="1:12" ht="21.75" thickBot="1" x14ac:dyDescent="0.4">
      <c r="A11" s="11" t="s">
        <v>18</v>
      </c>
      <c r="G11" s="25" t="s">
        <v>1</v>
      </c>
      <c r="H11" s="25"/>
    </row>
    <row r="12" spans="1:12" ht="15.75" x14ac:dyDescent="0.25">
      <c r="A12" s="1" t="s">
        <v>3</v>
      </c>
      <c r="B12" s="2"/>
      <c r="C12" s="2" t="s">
        <v>4</v>
      </c>
      <c r="D12" s="2"/>
      <c r="E12" s="2" t="s">
        <v>5</v>
      </c>
      <c r="G12" s="1" t="s">
        <v>3</v>
      </c>
      <c r="H12" s="2" t="s">
        <v>4</v>
      </c>
    </row>
    <row r="13" spans="1:12" ht="15.75" x14ac:dyDescent="0.25">
      <c r="A13" s="1" t="s">
        <v>9</v>
      </c>
      <c r="B13" s="2"/>
      <c r="C13" s="2" t="s">
        <v>4</v>
      </c>
      <c r="D13" s="2"/>
      <c r="E13" s="2" t="s">
        <v>15</v>
      </c>
      <c r="G13" s="1" t="s">
        <v>9</v>
      </c>
      <c r="H13" s="2" t="s">
        <v>4</v>
      </c>
    </row>
    <row r="14" spans="1:12" ht="15.75" x14ac:dyDescent="0.25">
      <c r="A14" s="1" t="s">
        <v>10</v>
      </c>
      <c r="B14" s="5"/>
      <c r="C14" s="5">
        <v>36</v>
      </c>
      <c r="D14" s="5"/>
      <c r="E14" s="5">
        <v>32</v>
      </c>
      <c r="G14" s="1" t="s">
        <v>10</v>
      </c>
      <c r="H14" s="6">
        <v>23935</v>
      </c>
    </row>
    <row r="15" spans="1:12" ht="15.75" x14ac:dyDescent="0.25">
      <c r="A15" s="1" t="s">
        <v>11</v>
      </c>
      <c r="B15" s="5"/>
      <c r="C15" s="5">
        <v>18</v>
      </c>
      <c r="D15" s="5"/>
      <c r="E15" s="5">
        <v>2</v>
      </c>
      <c r="G15" s="1" t="s">
        <v>11</v>
      </c>
      <c r="H15" s="7">
        <f>H14*C17</f>
        <v>11967.5</v>
      </c>
    </row>
    <row r="16" spans="1:12" ht="15.75" x14ac:dyDescent="0.25">
      <c r="A16" s="1" t="s">
        <v>12</v>
      </c>
      <c r="B16" s="5"/>
      <c r="C16" s="5">
        <v>18</v>
      </c>
      <c r="D16" s="5"/>
      <c r="E16" s="5">
        <v>30</v>
      </c>
      <c r="G16" s="1" t="s">
        <v>12</v>
      </c>
      <c r="H16" s="7">
        <f>H14*C18</f>
        <v>11967.5</v>
      </c>
    </row>
    <row r="17" spans="1:8" ht="15.75" x14ac:dyDescent="0.25">
      <c r="A17" s="1" t="s">
        <v>14</v>
      </c>
      <c r="B17" s="8"/>
      <c r="C17" s="9">
        <f>C15/C14</f>
        <v>0.5</v>
      </c>
      <c r="D17" s="9"/>
      <c r="E17" s="9">
        <f>E15/E14</f>
        <v>6.25E-2</v>
      </c>
      <c r="G17" s="1" t="s">
        <v>11</v>
      </c>
      <c r="H17" s="9">
        <f>C17</f>
        <v>0.5</v>
      </c>
    </row>
    <row r="18" spans="1:8" ht="15.75" x14ac:dyDescent="0.25">
      <c r="A18" s="1" t="s">
        <v>12</v>
      </c>
      <c r="B18" s="9"/>
      <c r="C18" s="9">
        <f>C16/C14</f>
        <v>0.5</v>
      </c>
      <c r="D18" s="9"/>
      <c r="E18" s="9">
        <f>E16/E14</f>
        <v>0.9375</v>
      </c>
      <c r="G18" s="1" t="s">
        <v>12</v>
      </c>
      <c r="H18" s="9">
        <f>C18</f>
        <v>0.5</v>
      </c>
    </row>
  </sheetData>
  <mergeCells count="6">
    <mergeCell ref="G11:H11"/>
    <mergeCell ref="G1:L1"/>
    <mergeCell ref="I2:I8"/>
    <mergeCell ref="J2:J3"/>
    <mergeCell ref="K2:K8"/>
    <mergeCell ref="L2:L3"/>
  </mergeCells>
  <conditionalFormatting sqref="B7:E7">
    <cfRule type="colorScale" priority="17">
      <colorScale>
        <cfvo type="num" val="0"/>
        <cfvo type="num" val="1"/>
        <color theme="0"/>
        <color rgb="FFFF0000"/>
      </colorScale>
    </cfRule>
  </conditionalFormatting>
  <conditionalFormatting sqref="B8:E8">
    <cfRule type="colorScale" priority="16">
      <colorScale>
        <cfvo type="num" val="0"/>
        <cfvo type="num" val="1"/>
        <color theme="0"/>
        <color theme="3" tint="0.39997558519241921"/>
      </colorScale>
    </cfRule>
  </conditionalFormatting>
  <conditionalFormatting sqref="L8 J8">
    <cfRule type="colorScale" priority="14">
      <colorScale>
        <cfvo type="num" val="0"/>
        <cfvo type="num" val="1"/>
        <color theme="0"/>
        <color theme="3" tint="0.39997558519241921"/>
      </colorScale>
    </cfRule>
  </conditionalFormatting>
  <conditionalFormatting sqref="J7 L7">
    <cfRule type="colorScale" priority="13">
      <colorScale>
        <cfvo type="num" val="0"/>
        <cfvo type="num" val="1"/>
        <color theme="0"/>
        <color rgb="FFFF0000"/>
      </colorScale>
    </cfRule>
  </conditionalFormatting>
  <conditionalFormatting sqref="H7">
    <cfRule type="colorScale" priority="8">
      <colorScale>
        <cfvo type="num" val="0"/>
        <cfvo type="num" val="1"/>
        <color theme="0"/>
        <color rgb="FFFF0000"/>
      </colorScale>
    </cfRule>
  </conditionalFormatting>
  <conditionalFormatting sqref="H8">
    <cfRule type="colorScale" priority="7">
      <colorScale>
        <cfvo type="num" val="0"/>
        <cfvo type="num" val="1"/>
        <color theme="0"/>
        <color theme="3" tint="0.39997558519241921"/>
      </colorScale>
    </cfRule>
  </conditionalFormatting>
  <conditionalFormatting sqref="B17:D17">
    <cfRule type="colorScale" priority="6">
      <colorScale>
        <cfvo type="num" val="0"/>
        <cfvo type="num" val="1"/>
        <color theme="0"/>
        <color rgb="FFFF0000"/>
      </colorScale>
    </cfRule>
  </conditionalFormatting>
  <conditionalFormatting sqref="B18:D18">
    <cfRule type="colorScale" priority="5">
      <colorScale>
        <cfvo type="num" val="0"/>
        <cfvo type="num" val="1"/>
        <color theme="0"/>
        <color theme="3" tint="0.39997558519241921"/>
      </colorScale>
    </cfRule>
  </conditionalFormatting>
  <conditionalFormatting sqref="H17">
    <cfRule type="colorScale" priority="4">
      <colorScale>
        <cfvo type="num" val="0"/>
        <cfvo type="num" val="1"/>
        <color theme="0"/>
        <color rgb="FFFF0000"/>
      </colorScale>
    </cfRule>
  </conditionalFormatting>
  <conditionalFormatting sqref="H18">
    <cfRule type="colorScale" priority="3">
      <colorScale>
        <cfvo type="num" val="0"/>
        <cfvo type="num" val="1"/>
        <color theme="0"/>
        <color theme="3" tint="0.39997558519241921"/>
      </colorScale>
    </cfRule>
  </conditionalFormatting>
  <conditionalFormatting sqref="E17">
    <cfRule type="colorScale" priority="2">
      <colorScale>
        <cfvo type="num" val="0"/>
        <cfvo type="num" val="1"/>
        <color theme="0"/>
        <color rgb="FFFF0000"/>
      </colorScale>
    </cfRule>
  </conditionalFormatting>
  <conditionalFormatting sqref="E18">
    <cfRule type="colorScale" priority="1">
      <colorScale>
        <cfvo type="num" val="0"/>
        <cfvo type="num" val="1"/>
        <color theme="0"/>
        <color theme="3" tint="0.39997558519241921"/>
      </colorScale>
    </cfRule>
  </conditionalFormatting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H5" sqref="H5:H6"/>
    </sheetView>
  </sheetViews>
  <sheetFormatPr defaultColWidth="11.5546875" defaultRowHeight="15" x14ac:dyDescent="0.2"/>
  <sheetData>
    <row r="1" spans="1:8" ht="21.75" thickBot="1" x14ac:dyDescent="0.4">
      <c r="A1" t="s">
        <v>19</v>
      </c>
      <c r="G1" s="25" t="s">
        <v>1</v>
      </c>
      <c r="H1" s="25"/>
    </row>
    <row r="2" spans="1:8" ht="15.75" x14ac:dyDescent="0.25">
      <c r="A2" s="1" t="s">
        <v>3</v>
      </c>
      <c r="B2" s="2"/>
      <c r="C2" s="2" t="s">
        <v>4</v>
      </c>
      <c r="D2" s="2"/>
      <c r="E2" s="2" t="s">
        <v>5</v>
      </c>
      <c r="G2" s="1" t="s">
        <v>3</v>
      </c>
      <c r="H2" s="2" t="s">
        <v>4</v>
      </c>
    </row>
    <row r="3" spans="1:8" ht="15.75" x14ac:dyDescent="0.25">
      <c r="A3" s="1" t="s">
        <v>9</v>
      </c>
      <c r="B3" s="2"/>
      <c r="C3" s="2" t="s">
        <v>4</v>
      </c>
      <c r="D3" s="2"/>
      <c r="E3" s="2" t="s">
        <v>15</v>
      </c>
      <c r="G3" s="1" t="s">
        <v>9</v>
      </c>
      <c r="H3" s="2" t="s">
        <v>4</v>
      </c>
    </row>
    <row r="4" spans="1:8" ht="15.75" x14ac:dyDescent="0.25">
      <c r="A4" s="1" t="s">
        <v>10</v>
      </c>
      <c r="B4" s="5"/>
      <c r="C4" s="5">
        <v>32</v>
      </c>
      <c r="D4" s="5"/>
      <c r="E4" s="5">
        <v>18</v>
      </c>
      <c r="G4" s="1" t="s">
        <v>10</v>
      </c>
      <c r="H4" s="6">
        <v>23935</v>
      </c>
    </row>
    <row r="5" spans="1:8" ht="15.75" x14ac:dyDescent="0.25">
      <c r="A5" s="1" t="s">
        <v>11</v>
      </c>
      <c r="B5" s="5"/>
      <c r="C5" s="5">
        <v>18</v>
      </c>
      <c r="D5" s="5"/>
      <c r="E5" s="5">
        <v>0</v>
      </c>
      <c r="G5" s="1" t="s">
        <v>11</v>
      </c>
      <c r="H5" s="7">
        <f>H4*C7</f>
        <v>13463.4375</v>
      </c>
    </row>
    <row r="6" spans="1:8" ht="15.75" x14ac:dyDescent="0.25">
      <c r="A6" s="1" t="s">
        <v>12</v>
      </c>
      <c r="B6" s="5"/>
      <c r="C6" s="5">
        <v>14</v>
      </c>
      <c r="D6" s="5"/>
      <c r="E6" s="5">
        <v>18</v>
      </c>
      <c r="G6" s="1" t="s">
        <v>12</v>
      </c>
      <c r="H6" s="7">
        <f>H4*C8</f>
        <v>10471.5625</v>
      </c>
    </row>
    <row r="7" spans="1:8" ht="15.75" x14ac:dyDescent="0.25">
      <c r="A7" s="1" t="s">
        <v>14</v>
      </c>
      <c r="B7" s="8"/>
      <c r="C7" s="9">
        <f>C5/C4</f>
        <v>0.5625</v>
      </c>
      <c r="D7" s="9"/>
      <c r="E7" s="9">
        <v>0</v>
      </c>
      <c r="G7" s="1" t="s">
        <v>11</v>
      </c>
      <c r="H7" s="9">
        <f>C7</f>
        <v>0.5625</v>
      </c>
    </row>
    <row r="8" spans="1:8" ht="15.75" x14ac:dyDescent="0.25">
      <c r="A8" s="1" t="s">
        <v>12</v>
      </c>
      <c r="B8" s="9"/>
      <c r="C8" s="9">
        <f>C6/C4</f>
        <v>0.4375</v>
      </c>
      <c r="D8" s="9"/>
      <c r="E8" s="9">
        <v>1</v>
      </c>
      <c r="G8" s="1" t="s">
        <v>12</v>
      </c>
      <c r="H8" s="9">
        <f>C8</f>
        <v>0.4375</v>
      </c>
    </row>
    <row r="11" spans="1:8" ht="21.75" thickBot="1" x14ac:dyDescent="0.4">
      <c r="A11" s="11" t="s">
        <v>18</v>
      </c>
      <c r="G11" s="25" t="s">
        <v>1</v>
      </c>
      <c r="H11" s="25"/>
    </row>
    <row r="12" spans="1:8" ht="15.75" x14ac:dyDescent="0.25">
      <c r="A12" s="1" t="s">
        <v>3</v>
      </c>
      <c r="B12" s="2"/>
      <c r="C12" s="2" t="s">
        <v>4</v>
      </c>
      <c r="D12" s="2"/>
      <c r="E12" s="2" t="s">
        <v>5</v>
      </c>
      <c r="G12" s="1" t="s">
        <v>3</v>
      </c>
      <c r="H12" s="2" t="s">
        <v>4</v>
      </c>
    </row>
    <row r="13" spans="1:8" ht="15.75" x14ac:dyDescent="0.25">
      <c r="A13" s="1" t="s">
        <v>9</v>
      </c>
      <c r="B13" s="2"/>
      <c r="C13" s="2" t="s">
        <v>4</v>
      </c>
      <c r="D13" s="2"/>
      <c r="E13" s="2" t="s">
        <v>15</v>
      </c>
      <c r="G13" s="1" t="s">
        <v>9</v>
      </c>
      <c r="H13" s="2" t="s">
        <v>4</v>
      </c>
    </row>
    <row r="14" spans="1:8" ht="15.75" x14ac:dyDescent="0.25">
      <c r="A14" s="1" t="s">
        <v>10</v>
      </c>
      <c r="B14" s="5"/>
      <c r="C14" s="5">
        <v>16</v>
      </c>
      <c r="D14" s="5"/>
      <c r="E14" s="5">
        <v>32</v>
      </c>
      <c r="G14" s="1" t="s">
        <v>10</v>
      </c>
      <c r="H14" s="6">
        <v>23935</v>
      </c>
    </row>
    <row r="15" spans="1:8" ht="15.75" x14ac:dyDescent="0.25">
      <c r="A15" s="1" t="s">
        <v>11</v>
      </c>
      <c r="B15" s="5"/>
      <c r="C15" s="5">
        <v>8</v>
      </c>
      <c r="D15" s="5"/>
      <c r="E15" s="5">
        <v>2</v>
      </c>
      <c r="G15" s="1" t="s">
        <v>11</v>
      </c>
      <c r="H15" s="7">
        <f>H14*C17</f>
        <v>11967.5</v>
      </c>
    </row>
    <row r="16" spans="1:8" ht="15.75" x14ac:dyDescent="0.25">
      <c r="A16" s="1" t="s">
        <v>12</v>
      </c>
      <c r="B16" s="5"/>
      <c r="C16" s="5">
        <v>8</v>
      </c>
      <c r="D16" s="5"/>
      <c r="E16" s="5">
        <v>30</v>
      </c>
      <c r="G16" s="1" t="s">
        <v>12</v>
      </c>
      <c r="H16" s="7">
        <f>H14*C18</f>
        <v>11967.5</v>
      </c>
    </row>
    <row r="17" spans="1:8" ht="15.75" x14ac:dyDescent="0.25">
      <c r="A17" s="1" t="s">
        <v>14</v>
      </c>
      <c r="B17" s="8"/>
      <c r="C17" s="9">
        <f>C15/C14</f>
        <v>0.5</v>
      </c>
      <c r="D17" s="9"/>
      <c r="E17" s="9">
        <f>E15/E14</f>
        <v>6.25E-2</v>
      </c>
      <c r="G17" s="1" t="s">
        <v>11</v>
      </c>
      <c r="H17" s="9">
        <f>C17</f>
        <v>0.5</v>
      </c>
    </row>
    <row r="18" spans="1:8" ht="15.75" x14ac:dyDescent="0.25">
      <c r="A18" s="1" t="s">
        <v>12</v>
      </c>
      <c r="B18" s="9"/>
      <c r="C18" s="9">
        <f>C16/C14</f>
        <v>0.5</v>
      </c>
      <c r="D18" s="9"/>
      <c r="E18" s="9">
        <f>E16/E14</f>
        <v>0.9375</v>
      </c>
      <c r="G18" s="1" t="s">
        <v>12</v>
      </c>
      <c r="H18" s="9">
        <f>C18</f>
        <v>0.5</v>
      </c>
    </row>
  </sheetData>
  <mergeCells count="2">
    <mergeCell ref="G1:H1"/>
    <mergeCell ref="G11:H11"/>
  </mergeCells>
  <conditionalFormatting sqref="B7:E7">
    <cfRule type="colorScale" priority="12">
      <colorScale>
        <cfvo type="num" val="0"/>
        <cfvo type="num" val="1"/>
        <color theme="0"/>
        <color rgb="FFFF0000"/>
      </colorScale>
    </cfRule>
  </conditionalFormatting>
  <conditionalFormatting sqref="B8:E8">
    <cfRule type="colorScale" priority="11">
      <colorScale>
        <cfvo type="num" val="0"/>
        <cfvo type="num" val="1"/>
        <color theme="0"/>
        <color theme="3" tint="0.39997558519241921"/>
      </colorScale>
    </cfRule>
  </conditionalFormatting>
  <conditionalFormatting sqref="H7">
    <cfRule type="colorScale" priority="6">
      <colorScale>
        <cfvo type="num" val="0"/>
        <cfvo type="num" val="1"/>
        <color theme="0"/>
        <color rgb="FFFF0000"/>
      </colorScale>
    </cfRule>
  </conditionalFormatting>
  <conditionalFormatting sqref="H8">
    <cfRule type="colorScale" priority="5">
      <colorScale>
        <cfvo type="num" val="0"/>
        <cfvo type="num" val="1"/>
        <color theme="0"/>
        <color theme="3" tint="0.39997558519241921"/>
      </colorScale>
    </cfRule>
  </conditionalFormatting>
  <conditionalFormatting sqref="B17:E17">
    <cfRule type="colorScale" priority="4">
      <colorScale>
        <cfvo type="num" val="0"/>
        <cfvo type="num" val="1"/>
        <color theme="0"/>
        <color rgb="FFFF0000"/>
      </colorScale>
    </cfRule>
  </conditionalFormatting>
  <conditionalFormatting sqref="B18:E18">
    <cfRule type="colorScale" priority="3">
      <colorScale>
        <cfvo type="num" val="0"/>
        <cfvo type="num" val="1"/>
        <color theme="0"/>
        <color theme="3" tint="0.39997558519241921"/>
      </colorScale>
    </cfRule>
  </conditionalFormatting>
  <conditionalFormatting sqref="H17">
    <cfRule type="colorScale" priority="2">
      <colorScale>
        <cfvo type="num" val="0"/>
        <cfvo type="num" val="1"/>
        <color theme="0"/>
        <color rgb="FFFF0000"/>
      </colorScale>
    </cfRule>
  </conditionalFormatting>
  <conditionalFormatting sqref="H18">
    <cfRule type="colorScale" priority="1">
      <colorScale>
        <cfvo type="num" val="0"/>
        <cfvo type="num" val="1"/>
        <color theme="0"/>
        <color theme="3" tint="0.39997558519241921"/>
      </colorScale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workbookViewId="0">
      <selection activeCell="F7" sqref="D7:F8"/>
    </sheetView>
  </sheetViews>
  <sheetFormatPr defaultColWidth="11.5546875" defaultRowHeight="15" x14ac:dyDescent="0.2"/>
  <sheetData>
    <row r="2" spans="1:6" ht="15.75" x14ac:dyDescent="0.25">
      <c r="A2" s="37" t="s">
        <v>16</v>
      </c>
      <c r="B2" s="1" t="s">
        <v>3</v>
      </c>
      <c r="C2" s="2"/>
      <c r="D2" s="2" t="s">
        <v>4</v>
      </c>
      <c r="E2" s="2"/>
      <c r="F2" s="2" t="s">
        <v>5</v>
      </c>
    </row>
    <row r="3" spans="1:6" ht="15.75" x14ac:dyDescent="0.25">
      <c r="A3" s="37"/>
      <c r="B3" s="1" t="s">
        <v>9</v>
      </c>
      <c r="C3" s="2"/>
      <c r="D3" s="2" t="s">
        <v>4</v>
      </c>
      <c r="E3" s="2"/>
      <c r="F3" s="2" t="s">
        <v>15</v>
      </c>
    </row>
    <row r="4" spans="1:6" ht="15.75" x14ac:dyDescent="0.25">
      <c r="A4" s="37"/>
      <c r="B4" s="1" t="s">
        <v>10</v>
      </c>
      <c r="C4" s="5"/>
      <c r="D4" s="5">
        <v>26</v>
      </c>
      <c r="E4" s="5"/>
      <c r="F4" s="5">
        <v>13</v>
      </c>
    </row>
    <row r="5" spans="1:6" ht="15.75" x14ac:dyDescent="0.25">
      <c r="A5" s="37"/>
      <c r="B5" s="1" t="s">
        <v>11</v>
      </c>
      <c r="C5" s="5"/>
      <c r="D5" s="5">
        <v>12</v>
      </c>
      <c r="E5" s="5"/>
      <c r="F5" s="5">
        <v>1</v>
      </c>
    </row>
    <row r="6" spans="1:6" ht="15.75" x14ac:dyDescent="0.25">
      <c r="A6" s="37"/>
      <c r="B6" s="1" t="s">
        <v>12</v>
      </c>
      <c r="C6" s="5"/>
      <c r="D6" s="5">
        <v>14</v>
      </c>
      <c r="E6" s="5"/>
      <c r="F6" s="5">
        <v>12</v>
      </c>
    </row>
    <row r="7" spans="1:6" ht="15.75" x14ac:dyDescent="0.25">
      <c r="A7" s="37"/>
      <c r="B7" s="1" t="s">
        <v>11</v>
      </c>
      <c r="C7" s="10"/>
      <c r="D7" s="9">
        <f>D5/D4</f>
        <v>0.46153846153846156</v>
      </c>
      <c r="E7" s="9"/>
      <c r="F7" s="9">
        <f>F5/F4</f>
        <v>7.6923076923076927E-2</v>
      </c>
    </row>
    <row r="8" spans="1:6" ht="15.75" x14ac:dyDescent="0.25">
      <c r="A8" s="37"/>
      <c r="B8" s="1" t="s">
        <v>12</v>
      </c>
      <c r="C8" s="9"/>
      <c r="D8" s="9">
        <f>D6/D4</f>
        <v>0.53846153846153844</v>
      </c>
      <c r="E8" s="9"/>
      <c r="F8" s="9">
        <f>F6/F4</f>
        <v>0.92307692307692313</v>
      </c>
    </row>
  </sheetData>
  <mergeCells count="1">
    <mergeCell ref="A2:A8"/>
  </mergeCells>
  <conditionalFormatting sqref="C7:F7">
    <cfRule type="colorScale" priority="2">
      <colorScale>
        <cfvo type="num" val="0"/>
        <cfvo type="num" val="1"/>
        <color theme="0"/>
        <color rgb="FFFF0000"/>
      </colorScale>
    </cfRule>
  </conditionalFormatting>
  <conditionalFormatting sqref="C8:F8">
    <cfRule type="colorScale" priority="1">
      <colorScale>
        <cfvo type="num" val="0"/>
        <cfvo type="num" val="1"/>
        <color theme="0"/>
        <color theme="3" tint="0.39997558519241921"/>
      </colorScale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H14" sqref="H14:H15"/>
    </sheetView>
  </sheetViews>
  <sheetFormatPr defaultColWidth="11.5546875" defaultRowHeight="15" x14ac:dyDescent="0.2"/>
  <sheetData>
    <row r="1" spans="1:11" ht="21.75" thickBot="1" x14ac:dyDescent="0.4">
      <c r="B1" s="25" t="s">
        <v>0</v>
      </c>
      <c r="C1" s="25"/>
      <c r="D1" s="25"/>
      <c r="E1" s="25"/>
      <c r="F1" s="25"/>
      <c r="G1" s="25"/>
      <c r="H1" s="25"/>
      <c r="I1" s="26"/>
      <c r="J1" s="25" t="s">
        <v>1</v>
      </c>
      <c r="K1" s="25"/>
    </row>
    <row r="2" spans="1:11" ht="15" customHeight="1" x14ac:dyDescent="0.25">
      <c r="A2" s="37" t="s">
        <v>17</v>
      </c>
      <c r="B2" s="1" t="s">
        <v>3</v>
      </c>
      <c r="C2" s="2"/>
      <c r="D2" s="2" t="s">
        <v>4</v>
      </c>
      <c r="E2" s="2"/>
      <c r="F2" s="2" t="s">
        <v>5</v>
      </c>
      <c r="G2" s="38" t="s">
        <v>8</v>
      </c>
      <c r="H2" s="32" t="s">
        <v>4</v>
      </c>
      <c r="I2" s="26"/>
      <c r="J2" s="1" t="s">
        <v>3</v>
      </c>
      <c r="K2" s="36" t="s">
        <v>8</v>
      </c>
    </row>
    <row r="3" spans="1:11" ht="15.75" x14ac:dyDescent="0.25">
      <c r="A3" s="37"/>
      <c r="B3" s="1" t="s">
        <v>9</v>
      </c>
      <c r="C3" s="2"/>
      <c r="D3" s="2" t="s">
        <v>4</v>
      </c>
      <c r="E3" s="2"/>
      <c r="F3" s="2" t="s">
        <v>15</v>
      </c>
      <c r="G3" s="39"/>
      <c r="H3" s="33"/>
      <c r="I3" s="26"/>
      <c r="J3" s="1" t="s">
        <v>9</v>
      </c>
      <c r="K3" s="36"/>
    </row>
    <row r="4" spans="1:11" ht="15.75" x14ac:dyDescent="0.25">
      <c r="A4" s="37"/>
      <c r="B4" s="1" t="s">
        <v>10</v>
      </c>
      <c r="C4" s="5"/>
      <c r="D4" s="5">
        <v>103</v>
      </c>
      <c r="E4" s="5"/>
      <c r="F4" s="5">
        <v>10</v>
      </c>
      <c r="G4" s="40"/>
      <c r="H4" s="5">
        <v>96</v>
      </c>
      <c r="I4" s="26"/>
      <c r="J4" s="1" t="s">
        <v>10</v>
      </c>
      <c r="K4" s="6">
        <f>H13</f>
        <v>7204</v>
      </c>
    </row>
    <row r="5" spans="1:11" ht="15.75" x14ac:dyDescent="0.25">
      <c r="A5" s="37"/>
      <c r="B5" s="1" t="s">
        <v>11</v>
      </c>
      <c r="C5" s="5"/>
      <c r="D5" s="5">
        <v>51</v>
      </c>
      <c r="E5" s="5"/>
      <c r="F5" s="5">
        <v>1</v>
      </c>
      <c r="G5" s="40"/>
      <c r="H5" s="5">
        <v>50</v>
      </c>
      <c r="I5" s="26"/>
      <c r="J5" s="1" t="s">
        <v>11</v>
      </c>
      <c r="K5" s="7">
        <f>H14</f>
        <v>3752.0833333333335</v>
      </c>
    </row>
    <row r="6" spans="1:11" ht="15.75" x14ac:dyDescent="0.25">
      <c r="A6" s="37"/>
      <c r="B6" s="1" t="s">
        <v>12</v>
      </c>
      <c r="C6" s="5"/>
      <c r="D6" s="5">
        <v>51</v>
      </c>
      <c r="E6" s="5"/>
      <c r="F6" s="5">
        <v>9</v>
      </c>
      <c r="G6" s="40"/>
      <c r="H6" s="5">
        <v>50</v>
      </c>
      <c r="I6" s="26"/>
      <c r="J6" s="1" t="s">
        <v>12</v>
      </c>
      <c r="K6" s="7">
        <f>H15</f>
        <v>3752.0833333333335</v>
      </c>
    </row>
    <row r="7" spans="1:11" ht="15.75" x14ac:dyDescent="0.25">
      <c r="A7" s="37"/>
      <c r="B7" s="1" t="s">
        <v>11</v>
      </c>
      <c r="C7" s="8"/>
      <c r="D7" s="9">
        <f>D5/D4</f>
        <v>0.49514563106796117</v>
      </c>
      <c r="E7" s="9"/>
      <c r="F7" s="9">
        <f>F5/F4</f>
        <v>0.1</v>
      </c>
      <c r="G7" s="40"/>
      <c r="H7" s="9">
        <f>H5/H4</f>
        <v>0.52083333333333337</v>
      </c>
      <c r="I7" s="26"/>
      <c r="J7" s="1" t="s">
        <v>11</v>
      </c>
      <c r="K7" s="9">
        <f>K5/K4</f>
        <v>0.52083333333333337</v>
      </c>
    </row>
    <row r="8" spans="1:11" ht="15.75" x14ac:dyDescent="0.25">
      <c r="A8" s="37"/>
      <c r="B8" s="1" t="s">
        <v>12</v>
      </c>
      <c r="C8" s="9"/>
      <c r="D8" s="9">
        <f>D6/D4</f>
        <v>0.49514563106796117</v>
      </c>
      <c r="E8" s="9"/>
      <c r="F8" s="9">
        <f>F6/F4</f>
        <v>0.9</v>
      </c>
      <c r="G8" s="40"/>
      <c r="H8" s="9">
        <f>H6/H4</f>
        <v>0.52083333333333337</v>
      </c>
      <c r="I8" s="26"/>
      <c r="J8" s="1" t="s">
        <v>12</v>
      </c>
      <c r="K8" s="9">
        <f>K6/K4</f>
        <v>0.52083333333333337</v>
      </c>
    </row>
    <row r="10" spans="1:11" ht="21" x14ac:dyDescent="0.35">
      <c r="B10" s="34" t="s">
        <v>1</v>
      </c>
      <c r="C10" s="34"/>
      <c r="D10" s="34"/>
      <c r="E10" s="34"/>
      <c r="F10" s="34"/>
      <c r="G10" s="34"/>
      <c r="H10" s="34"/>
    </row>
    <row r="11" spans="1:11" ht="15" customHeight="1" x14ac:dyDescent="0.25">
      <c r="B11" s="1" t="s">
        <v>3</v>
      </c>
      <c r="C11" s="2"/>
      <c r="D11" s="2" t="s">
        <v>4</v>
      </c>
      <c r="E11" s="2"/>
      <c r="F11" s="2" t="s">
        <v>7</v>
      </c>
      <c r="G11" s="36" t="s">
        <v>8</v>
      </c>
      <c r="H11" s="35" t="s">
        <v>4</v>
      </c>
    </row>
    <row r="12" spans="1:11" ht="15.75" x14ac:dyDescent="0.25">
      <c r="B12" s="1" t="s">
        <v>9</v>
      </c>
      <c r="C12" s="2"/>
      <c r="D12" s="2" t="s">
        <v>4</v>
      </c>
      <c r="E12" s="2"/>
      <c r="F12" s="2" t="s">
        <v>7</v>
      </c>
      <c r="G12" s="36"/>
      <c r="H12" s="33"/>
    </row>
    <row r="13" spans="1:11" ht="15.75" x14ac:dyDescent="0.25">
      <c r="B13" s="1" t="s">
        <v>10</v>
      </c>
      <c r="C13" s="6"/>
      <c r="D13" s="6">
        <v>23764</v>
      </c>
      <c r="E13" s="6"/>
      <c r="F13" s="5" t="s">
        <v>13</v>
      </c>
      <c r="G13" s="40"/>
      <c r="H13" s="6">
        <v>7204</v>
      </c>
    </row>
    <row r="14" spans="1:11" ht="15.75" x14ac:dyDescent="0.25">
      <c r="B14" s="1" t="s">
        <v>11</v>
      </c>
      <c r="C14" s="6"/>
      <c r="D14" s="6">
        <f>D7*D13</f>
        <v>11766.640776699029</v>
      </c>
      <c r="E14" s="6"/>
      <c r="F14" s="5" t="s">
        <v>13</v>
      </c>
      <c r="G14" s="40"/>
      <c r="H14" s="6">
        <f>H7*H13</f>
        <v>3752.0833333333335</v>
      </c>
    </row>
    <row r="15" spans="1:11" ht="15.75" x14ac:dyDescent="0.25">
      <c r="B15" s="1" t="s">
        <v>12</v>
      </c>
      <c r="C15" s="6"/>
      <c r="D15" s="6">
        <f>D8*D13</f>
        <v>11766.640776699029</v>
      </c>
      <c r="E15" s="6"/>
      <c r="F15" s="5" t="s">
        <v>13</v>
      </c>
      <c r="G15" s="40"/>
      <c r="H15" s="6">
        <f>H8*H13</f>
        <v>3752.0833333333335</v>
      </c>
    </row>
    <row r="16" spans="1:11" ht="15.75" x14ac:dyDescent="0.25">
      <c r="B16" s="1" t="s">
        <v>11</v>
      </c>
      <c r="C16" s="6"/>
      <c r="D16" s="9">
        <f>D14/D13</f>
        <v>0.49514563106796117</v>
      </c>
      <c r="E16" s="9"/>
      <c r="F16" s="5" t="s">
        <v>13</v>
      </c>
      <c r="G16" s="40"/>
      <c r="H16" s="9">
        <f>H14/H13</f>
        <v>0.52083333333333337</v>
      </c>
    </row>
    <row r="17" spans="1:8" ht="15.75" x14ac:dyDescent="0.25">
      <c r="B17" s="1" t="s">
        <v>12</v>
      </c>
      <c r="C17" s="6"/>
      <c r="D17" s="9">
        <f>D15/D13</f>
        <v>0.49514563106796117</v>
      </c>
      <c r="E17" s="9"/>
      <c r="F17" s="5" t="s">
        <v>13</v>
      </c>
      <c r="G17" s="40"/>
      <c r="H17" s="9">
        <f>H15/H13</f>
        <v>0.52083333333333337</v>
      </c>
    </row>
    <row r="19" spans="1:8" x14ac:dyDescent="0.2">
      <c r="A19" s="37" t="s">
        <v>17</v>
      </c>
    </row>
    <row r="20" spans="1:8" x14ac:dyDescent="0.2">
      <c r="A20" s="37"/>
    </row>
    <row r="21" spans="1:8" x14ac:dyDescent="0.2">
      <c r="A21" s="37"/>
    </row>
    <row r="22" spans="1:8" x14ac:dyDescent="0.2">
      <c r="A22" s="37"/>
    </row>
    <row r="23" spans="1:8" x14ac:dyDescent="0.2">
      <c r="A23" s="37"/>
    </row>
    <row r="24" spans="1:8" x14ac:dyDescent="0.2">
      <c r="A24" s="37"/>
    </row>
    <row r="25" spans="1:8" x14ac:dyDescent="0.2">
      <c r="A25" s="37"/>
    </row>
  </sheetData>
  <mergeCells count="13">
    <mergeCell ref="A19:A25"/>
    <mergeCell ref="G11:G12"/>
    <mergeCell ref="H11:H12"/>
    <mergeCell ref="G13:G17"/>
    <mergeCell ref="K2:K3"/>
    <mergeCell ref="G4:G8"/>
    <mergeCell ref="B10:H10"/>
    <mergeCell ref="B1:H1"/>
    <mergeCell ref="I1:I8"/>
    <mergeCell ref="J1:K1"/>
    <mergeCell ref="A2:A8"/>
    <mergeCell ref="G2:G3"/>
    <mergeCell ref="H2:H3"/>
  </mergeCells>
  <conditionalFormatting sqref="C7:F7 D16:E16">
    <cfRule type="colorScale" priority="7">
      <colorScale>
        <cfvo type="num" val="0"/>
        <cfvo type="num" val="1"/>
        <color theme="0"/>
        <color rgb="FFFF0000"/>
      </colorScale>
    </cfRule>
  </conditionalFormatting>
  <conditionalFormatting sqref="D17:E17 H17 H8 C8:F8">
    <cfRule type="colorScale" priority="6">
      <colorScale>
        <cfvo type="num" val="0"/>
        <cfvo type="num" val="1"/>
        <color theme="0"/>
        <color theme="3" tint="0.39997558519241921"/>
      </colorScale>
    </cfRule>
  </conditionalFormatting>
  <conditionalFormatting sqref="H7">
    <cfRule type="colorScale" priority="5">
      <colorScale>
        <cfvo type="num" val="0"/>
        <cfvo type="num" val="1"/>
        <color theme="0"/>
        <color rgb="FFFF0000"/>
      </colorScale>
    </cfRule>
  </conditionalFormatting>
  <conditionalFormatting sqref="H16">
    <cfRule type="colorScale" priority="4">
      <colorScale>
        <cfvo type="num" val="0"/>
        <cfvo type="num" val="1"/>
        <color theme="0"/>
        <color rgb="FFFF0000"/>
      </colorScale>
    </cfRule>
  </conditionalFormatting>
  <conditionalFormatting sqref="K8">
    <cfRule type="colorScale" priority="2">
      <colorScale>
        <cfvo type="num" val="0"/>
        <cfvo type="num" val="1"/>
        <color theme="0"/>
        <color theme="3" tint="0.39997558519241921"/>
      </colorScale>
    </cfRule>
  </conditionalFormatting>
  <conditionalFormatting sqref="K7">
    <cfRule type="colorScale" priority="1">
      <colorScale>
        <cfvo type="num" val="0"/>
        <cfvo type="num" val="1"/>
        <color theme="0"/>
        <color rgb="FFFF0000"/>
      </colorScale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C2C12 MC</vt:lpstr>
      <vt:lpstr>K562 DNAse</vt:lpstr>
      <vt:lpstr>HepG2</vt:lpstr>
      <vt:lpstr>G1E Cons</vt:lpstr>
      <vt:lpstr>G1E Numbers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</dc:creator>
  <cp:lastModifiedBy>User</cp:lastModifiedBy>
  <dcterms:created xsi:type="dcterms:W3CDTF">2017-04-09T17:04:46Z</dcterms:created>
  <dcterms:modified xsi:type="dcterms:W3CDTF">2017-09-01T00:25:39Z</dcterms:modified>
</cp:coreProperties>
</file>